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destvensky\Desktop\"/>
    </mc:Choice>
  </mc:AlternateContent>
  <bookViews>
    <workbookView xWindow="0" yWindow="0" windowWidth="27495" windowHeight="10650"/>
  </bookViews>
  <sheets>
    <sheet name="Лист1" sheetId="1" r:id="rId1"/>
  </sheets>
  <definedNames>
    <definedName name="_xlnm.Print_Titles" localSheetId="0">Лист1!$5:$8</definedName>
    <definedName name="_xlnm.Print_Area" localSheetId="0">Лист1!$A$2:$T$251</definedName>
  </definedNames>
  <calcPr calcId="162913"/>
</workbook>
</file>

<file path=xl/calcChain.xml><?xml version="1.0" encoding="utf-8"?>
<calcChain xmlns="http://schemas.openxmlformats.org/spreadsheetml/2006/main">
  <c r="R237" i="1" l="1"/>
  <c r="R236" i="1"/>
  <c r="P93" i="1" l="1"/>
  <c r="T90" i="1" l="1"/>
  <c r="S90" i="1"/>
  <c r="Q90" i="1"/>
  <c r="P90" i="1"/>
  <c r="O90" i="1"/>
  <c r="N90" i="1"/>
  <c r="M90" i="1"/>
  <c r="L90" i="1"/>
  <c r="K90" i="1"/>
  <c r="R89" i="1"/>
  <c r="J89" i="1"/>
  <c r="R88" i="1"/>
  <c r="J88" i="1"/>
  <c r="R87" i="1"/>
  <c r="J87" i="1"/>
  <c r="R86" i="1"/>
  <c r="J86" i="1"/>
  <c r="R85" i="1"/>
  <c r="J85" i="1"/>
  <c r="R84" i="1"/>
  <c r="J84" i="1"/>
  <c r="R83" i="1"/>
  <c r="J83" i="1"/>
  <c r="R82" i="1"/>
  <c r="J82" i="1"/>
  <c r="R81" i="1"/>
  <c r="J81" i="1"/>
  <c r="R80" i="1"/>
  <c r="J80" i="1"/>
  <c r="R79" i="1"/>
  <c r="J79" i="1"/>
  <c r="R92" i="1"/>
  <c r="C89" i="1"/>
  <c r="C88" i="1"/>
  <c r="C87" i="1"/>
  <c r="C86" i="1"/>
  <c r="C85" i="1"/>
  <c r="C84" i="1"/>
  <c r="C83" i="1"/>
  <c r="C82" i="1"/>
  <c r="C81" i="1"/>
  <c r="C80" i="1"/>
  <c r="C79" i="1"/>
  <c r="R90" i="1" l="1"/>
  <c r="J90" i="1"/>
  <c r="R168" i="1"/>
  <c r="O168" i="1"/>
  <c r="R248" i="1" l="1"/>
  <c r="K248" i="1" l="1"/>
  <c r="K146" i="1" l="1"/>
  <c r="L146" i="1"/>
  <c r="M146" i="1"/>
  <c r="N146" i="1"/>
  <c r="O146" i="1"/>
  <c r="P146" i="1"/>
  <c r="Q146" i="1"/>
  <c r="R146" i="1"/>
  <c r="S146" i="1"/>
  <c r="T146" i="1"/>
  <c r="J41" i="1" l="1"/>
  <c r="K39" i="1" l="1"/>
  <c r="L39" i="1"/>
  <c r="M39" i="1"/>
  <c r="N39" i="1"/>
  <c r="O39" i="1"/>
  <c r="P39" i="1"/>
  <c r="Q39" i="1"/>
  <c r="R39" i="1"/>
  <c r="S39" i="1"/>
  <c r="T39" i="1"/>
  <c r="J34" i="1"/>
  <c r="J35" i="1"/>
  <c r="J36" i="1"/>
  <c r="J37" i="1"/>
  <c r="J38" i="1"/>
  <c r="L138" i="1" l="1"/>
  <c r="M138" i="1"/>
  <c r="O138" i="1"/>
  <c r="G93" i="1" l="1"/>
  <c r="L93" i="1"/>
  <c r="J57" i="1" l="1"/>
  <c r="J56" i="1"/>
  <c r="L58" i="1"/>
  <c r="M58" i="1"/>
  <c r="N58" i="1"/>
  <c r="O58" i="1"/>
  <c r="P58" i="1"/>
  <c r="Q58" i="1"/>
  <c r="S58" i="1"/>
  <c r="T58" i="1"/>
  <c r="J30" i="1" l="1"/>
  <c r="G31" i="1"/>
  <c r="P20" i="1" l="1"/>
  <c r="P28" i="1" l="1"/>
  <c r="P216" i="1" l="1"/>
  <c r="J92" i="1" l="1"/>
  <c r="J208" i="1" l="1"/>
  <c r="C208" i="1"/>
  <c r="J207" i="1"/>
  <c r="C207" i="1"/>
  <c r="J206" i="1"/>
  <c r="C206" i="1"/>
  <c r="J205" i="1"/>
  <c r="C205" i="1"/>
  <c r="J204" i="1"/>
  <c r="C204" i="1"/>
  <c r="J203" i="1"/>
  <c r="C203" i="1"/>
  <c r="J202" i="1"/>
  <c r="C202" i="1"/>
  <c r="J201" i="1"/>
  <c r="C201" i="1"/>
  <c r="J200" i="1"/>
  <c r="C200" i="1"/>
  <c r="J199" i="1"/>
  <c r="C199" i="1"/>
  <c r="J198" i="1"/>
  <c r="C198" i="1"/>
  <c r="J197" i="1"/>
  <c r="C197" i="1"/>
  <c r="J196" i="1"/>
  <c r="C196" i="1"/>
  <c r="J195" i="1"/>
  <c r="C195" i="1"/>
  <c r="J194" i="1"/>
  <c r="C194" i="1"/>
  <c r="J193" i="1"/>
  <c r="C193" i="1"/>
  <c r="J192" i="1"/>
  <c r="C192" i="1"/>
  <c r="J191" i="1"/>
  <c r="C191" i="1"/>
  <c r="J190" i="1"/>
  <c r="C190" i="1"/>
  <c r="D77" i="1" l="1"/>
  <c r="E77" i="1"/>
  <c r="F77" i="1"/>
  <c r="G77" i="1"/>
  <c r="H77" i="1"/>
  <c r="I77" i="1"/>
  <c r="K77" i="1"/>
  <c r="L77" i="1"/>
  <c r="M77" i="1"/>
  <c r="N77" i="1"/>
  <c r="O77" i="1"/>
  <c r="P77" i="1"/>
  <c r="Q77" i="1"/>
  <c r="R77" i="1"/>
  <c r="S77" i="1"/>
  <c r="T77" i="1"/>
  <c r="J76" i="1"/>
  <c r="C76" i="1"/>
  <c r="J75" i="1"/>
  <c r="C75" i="1"/>
  <c r="J74" i="1"/>
  <c r="C74" i="1"/>
  <c r="J73" i="1"/>
  <c r="C73" i="1"/>
  <c r="J72" i="1"/>
  <c r="C72" i="1"/>
  <c r="J71" i="1"/>
  <c r="C71" i="1"/>
  <c r="J70" i="1"/>
  <c r="C70" i="1"/>
  <c r="J69" i="1"/>
  <c r="C69" i="1"/>
  <c r="C77" i="1" l="1"/>
  <c r="J77" i="1"/>
  <c r="J177" i="1"/>
  <c r="J176" i="1"/>
  <c r="J175" i="1"/>
  <c r="F175" i="1"/>
  <c r="J174" i="1"/>
  <c r="J173" i="1"/>
  <c r="J172" i="1"/>
  <c r="J171" i="1"/>
  <c r="J170" i="1"/>
  <c r="F170" i="1"/>
  <c r="D170" i="1"/>
  <c r="J169" i="1"/>
  <c r="J168" i="1"/>
  <c r="F168" i="1"/>
  <c r="D168" i="1"/>
  <c r="J167" i="1"/>
  <c r="J166" i="1"/>
  <c r="J165" i="1"/>
  <c r="J164" i="1"/>
  <c r="J163" i="1"/>
  <c r="J162" i="1"/>
  <c r="J161" i="1"/>
  <c r="H161" i="1"/>
  <c r="F161" i="1"/>
  <c r="E161" i="1"/>
  <c r="D161" i="1"/>
  <c r="J160" i="1"/>
  <c r="J159" i="1"/>
  <c r="J158" i="1"/>
  <c r="J157" i="1"/>
  <c r="J156" i="1"/>
  <c r="J155" i="1"/>
  <c r="J154" i="1"/>
  <c r="J153" i="1"/>
  <c r="E153" i="1"/>
  <c r="J152" i="1"/>
  <c r="J151" i="1"/>
  <c r="J150" i="1"/>
  <c r="J149" i="1"/>
  <c r="J148" i="1"/>
  <c r="J233" i="1" l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L54" i="1" l="1"/>
  <c r="M54" i="1"/>
  <c r="N54" i="1"/>
  <c r="O54" i="1"/>
  <c r="P54" i="1"/>
  <c r="Q54" i="1"/>
  <c r="R54" i="1"/>
  <c r="S54" i="1"/>
  <c r="T54" i="1"/>
  <c r="K54" i="1"/>
  <c r="E54" i="1"/>
  <c r="F54" i="1"/>
  <c r="G54" i="1"/>
  <c r="H54" i="1"/>
  <c r="I54" i="1"/>
  <c r="D54" i="1"/>
  <c r="C54" i="1" s="1"/>
  <c r="J104" i="1"/>
  <c r="J103" i="1"/>
  <c r="J102" i="1"/>
  <c r="J101" i="1"/>
  <c r="J100" i="1"/>
  <c r="J99" i="1"/>
  <c r="J98" i="1"/>
  <c r="J97" i="1"/>
  <c r="J96" i="1"/>
  <c r="J95" i="1"/>
  <c r="L248" i="1" l="1"/>
  <c r="G248" i="1"/>
  <c r="J247" i="1"/>
  <c r="J246" i="1"/>
  <c r="J245" i="1"/>
  <c r="L243" i="1" l="1"/>
  <c r="G243" i="1"/>
  <c r="J242" i="1"/>
  <c r="J241" i="1"/>
  <c r="J240" i="1"/>
  <c r="J239" i="1"/>
  <c r="J238" i="1"/>
  <c r="J237" i="1"/>
  <c r="J236" i="1"/>
  <c r="C156" i="1" l="1"/>
  <c r="C170" i="1"/>
  <c r="L234" i="1" l="1"/>
  <c r="T234" i="1"/>
  <c r="S234" i="1"/>
  <c r="R234" i="1"/>
  <c r="Q234" i="1"/>
  <c r="P234" i="1"/>
  <c r="O234" i="1"/>
  <c r="N234" i="1"/>
  <c r="M234" i="1"/>
  <c r="K234" i="1"/>
  <c r="I234" i="1"/>
  <c r="H234" i="1"/>
  <c r="G234" i="1"/>
  <c r="F234" i="1"/>
  <c r="E234" i="1"/>
  <c r="D234" i="1"/>
  <c r="C234" i="1" s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J234" i="1"/>
  <c r="C218" i="1"/>
  <c r="T216" i="1" l="1"/>
  <c r="S216" i="1"/>
  <c r="Q216" i="1"/>
  <c r="O216" i="1"/>
  <c r="N216" i="1"/>
  <c r="M216" i="1"/>
  <c r="L216" i="1"/>
  <c r="K216" i="1"/>
  <c r="I216" i="1"/>
  <c r="H216" i="1"/>
  <c r="G216" i="1"/>
  <c r="F216" i="1"/>
  <c r="E216" i="1"/>
  <c r="D216" i="1"/>
  <c r="R215" i="1"/>
  <c r="J215" i="1"/>
  <c r="C215" i="1"/>
  <c r="R214" i="1"/>
  <c r="J214" i="1"/>
  <c r="C214" i="1"/>
  <c r="R213" i="1"/>
  <c r="J213" i="1"/>
  <c r="C213" i="1"/>
  <c r="R212" i="1"/>
  <c r="J212" i="1"/>
  <c r="C212" i="1"/>
  <c r="J211" i="1"/>
  <c r="C211" i="1"/>
  <c r="C216" i="1" l="1"/>
  <c r="J216" i="1"/>
  <c r="R216" i="1"/>
  <c r="T129" i="1"/>
  <c r="S129" i="1"/>
  <c r="R129" i="1"/>
  <c r="Q129" i="1"/>
  <c r="P129" i="1"/>
  <c r="O129" i="1"/>
  <c r="N129" i="1"/>
  <c r="M129" i="1"/>
  <c r="L129" i="1"/>
  <c r="K129" i="1"/>
  <c r="I129" i="1"/>
  <c r="H129" i="1"/>
  <c r="G129" i="1"/>
  <c r="F129" i="1"/>
  <c r="E129" i="1"/>
  <c r="D129" i="1"/>
  <c r="J128" i="1"/>
  <c r="J127" i="1"/>
  <c r="J126" i="1"/>
  <c r="J125" i="1"/>
  <c r="J124" i="1"/>
  <c r="J123" i="1"/>
  <c r="J122" i="1"/>
  <c r="J121" i="1"/>
  <c r="J120" i="1"/>
  <c r="J119" i="1"/>
  <c r="J118" i="1"/>
  <c r="C129" i="1" l="1"/>
  <c r="J129" i="1"/>
  <c r="L209" i="1"/>
  <c r="D209" i="1"/>
  <c r="E209" i="1"/>
  <c r="F209" i="1"/>
  <c r="G209" i="1"/>
  <c r="H209" i="1"/>
  <c r="C209" i="1" l="1"/>
  <c r="T188" i="1"/>
  <c r="S188" i="1"/>
  <c r="Q188" i="1"/>
  <c r="P188" i="1"/>
  <c r="O188" i="1"/>
  <c r="N188" i="1"/>
  <c r="M188" i="1"/>
  <c r="L188" i="1"/>
  <c r="K188" i="1"/>
  <c r="I188" i="1"/>
  <c r="H188" i="1"/>
  <c r="F188" i="1"/>
  <c r="E188" i="1"/>
  <c r="D188" i="1"/>
  <c r="C188" i="1" s="1"/>
  <c r="J187" i="1"/>
  <c r="J186" i="1"/>
  <c r="J185" i="1"/>
  <c r="J184" i="1"/>
  <c r="J183" i="1"/>
  <c r="R182" i="1"/>
  <c r="J182" i="1"/>
  <c r="R181" i="1"/>
  <c r="J181" i="1"/>
  <c r="R180" i="1"/>
  <c r="J180" i="1"/>
  <c r="L178" i="1"/>
  <c r="G178" i="1"/>
  <c r="C177" i="1"/>
  <c r="C176" i="1"/>
  <c r="C175" i="1"/>
  <c r="C174" i="1"/>
  <c r="C173" i="1"/>
  <c r="C172" i="1"/>
  <c r="C171" i="1"/>
  <c r="C169" i="1"/>
  <c r="C168" i="1"/>
  <c r="C167" i="1"/>
  <c r="C166" i="1"/>
  <c r="C165" i="1"/>
  <c r="C164" i="1"/>
  <c r="C163" i="1"/>
  <c r="C162" i="1"/>
  <c r="C160" i="1"/>
  <c r="C159" i="1"/>
  <c r="C158" i="1"/>
  <c r="C157" i="1"/>
  <c r="C155" i="1"/>
  <c r="C154" i="1"/>
  <c r="C153" i="1"/>
  <c r="C152" i="1"/>
  <c r="C151" i="1"/>
  <c r="C150" i="1"/>
  <c r="C149" i="1"/>
  <c r="C148" i="1"/>
  <c r="D178" i="1"/>
  <c r="H178" i="1"/>
  <c r="I178" i="1"/>
  <c r="K178" i="1"/>
  <c r="M178" i="1"/>
  <c r="O178" i="1"/>
  <c r="P178" i="1"/>
  <c r="Q178" i="1"/>
  <c r="R178" i="1"/>
  <c r="S178" i="1"/>
  <c r="R188" i="1" l="1"/>
  <c r="J188" i="1"/>
  <c r="J178" i="1"/>
  <c r="E178" i="1"/>
  <c r="C178" i="1" s="1"/>
  <c r="F178" i="1"/>
  <c r="N178" i="1"/>
  <c r="C161" i="1"/>
  <c r="G146" i="1" l="1"/>
  <c r="J145" i="1"/>
  <c r="J144" i="1"/>
  <c r="J143" i="1"/>
  <c r="J142" i="1"/>
  <c r="J141" i="1"/>
  <c r="J140" i="1"/>
  <c r="T138" i="1" l="1"/>
  <c r="S138" i="1"/>
  <c r="R138" i="1"/>
  <c r="Q138" i="1"/>
  <c r="P138" i="1"/>
  <c r="N138" i="1"/>
  <c r="K138" i="1"/>
  <c r="I138" i="1"/>
  <c r="H138" i="1"/>
  <c r="G138" i="1"/>
  <c r="F138" i="1"/>
  <c r="E138" i="1"/>
  <c r="D138" i="1"/>
  <c r="J137" i="1"/>
  <c r="J136" i="1"/>
  <c r="J135" i="1"/>
  <c r="J134" i="1"/>
  <c r="J133" i="1"/>
  <c r="J132" i="1"/>
  <c r="J131" i="1"/>
  <c r="C138" i="1" l="1"/>
  <c r="J138" i="1"/>
  <c r="L105" i="1"/>
  <c r="G105" i="1"/>
  <c r="L111" i="1"/>
  <c r="G111" i="1"/>
  <c r="L116" i="1"/>
  <c r="G116" i="1"/>
  <c r="J115" i="1"/>
  <c r="J114" i="1"/>
  <c r="J113" i="1"/>
  <c r="J110" i="1" l="1"/>
  <c r="J109" i="1"/>
  <c r="J108" i="1"/>
  <c r="J107" i="1"/>
  <c r="F107" i="1"/>
  <c r="J66" i="1" l="1"/>
  <c r="J65" i="1"/>
  <c r="J64" i="1"/>
  <c r="J63" i="1"/>
  <c r="J62" i="1"/>
  <c r="J61" i="1"/>
  <c r="J60" i="1"/>
  <c r="R57" i="1" l="1"/>
  <c r="R56" i="1"/>
  <c r="C49" i="1"/>
  <c r="J49" i="1"/>
  <c r="C50" i="1"/>
  <c r="J50" i="1"/>
  <c r="R58" i="1" l="1"/>
  <c r="G42" i="1"/>
  <c r="T42" i="1"/>
  <c r="S42" i="1"/>
  <c r="R42" i="1"/>
  <c r="Q42" i="1"/>
  <c r="N42" i="1"/>
  <c r="K42" i="1"/>
  <c r="I42" i="1"/>
  <c r="H42" i="1"/>
  <c r="F42" i="1"/>
  <c r="E42" i="1"/>
  <c r="D42" i="1"/>
  <c r="J42" i="1"/>
  <c r="C41" i="1"/>
  <c r="C42" i="1" l="1"/>
  <c r="G28" i="1"/>
  <c r="G39" i="1"/>
  <c r="G51" i="1"/>
  <c r="G58" i="1" s="1"/>
  <c r="G67" i="1"/>
  <c r="L67" i="1"/>
  <c r="L51" i="1"/>
  <c r="J33" i="1"/>
  <c r="J39" i="1" s="1"/>
  <c r="L20" i="1" l="1"/>
  <c r="L28" i="1"/>
  <c r="J27" i="1"/>
  <c r="J26" i="1"/>
  <c r="J25" i="1"/>
  <c r="J24" i="1"/>
  <c r="J23" i="1"/>
  <c r="J22" i="1"/>
  <c r="J19" i="1" l="1"/>
  <c r="J18" i="1"/>
  <c r="J17" i="1"/>
  <c r="J16" i="1"/>
  <c r="J15" i="1"/>
  <c r="J14" i="1"/>
  <c r="J13" i="1"/>
  <c r="J12" i="1"/>
  <c r="J11" i="1"/>
  <c r="L31" i="1" l="1"/>
  <c r="C44" i="1" l="1"/>
  <c r="D90" i="1"/>
  <c r="E90" i="1"/>
  <c r="F90" i="1"/>
  <c r="G90" i="1"/>
  <c r="H90" i="1"/>
  <c r="I90" i="1"/>
  <c r="L9" i="1"/>
  <c r="G20" i="1"/>
  <c r="G9" i="1" s="1"/>
  <c r="C90" i="1" l="1"/>
  <c r="I209" i="1"/>
  <c r="K209" i="1"/>
  <c r="M209" i="1"/>
  <c r="N209" i="1"/>
  <c r="O209" i="1"/>
  <c r="P209" i="1"/>
  <c r="Q209" i="1"/>
  <c r="R209" i="1"/>
  <c r="S209" i="1"/>
  <c r="T209" i="1"/>
  <c r="D28" i="1" l="1"/>
  <c r="E28" i="1"/>
  <c r="F28" i="1"/>
  <c r="H28" i="1"/>
  <c r="I28" i="1"/>
  <c r="K28" i="1"/>
  <c r="M28" i="1"/>
  <c r="N28" i="1"/>
  <c r="O28" i="1"/>
  <c r="Q28" i="1"/>
  <c r="T28" i="1"/>
  <c r="C27" i="1"/>
  <c r="C28" i="1" l="1"/>
  <c r="D248" i="1"/>
  <c r="E248" i="1"/>
  <c r="F248" i="1"/>
  <c r="H248" i="1"/>
  <c r="I248" i="1"/>
  <c r="M248" i="1"/>
  <c r="N248" i="1"/>
  <c r="O248" i="1"/>
  <c r="P248" i="1"/>
  <c r="Q248" i="1"/>
  <c r="S248" i="1"/>
  <c r="T248" i="1"/>
  <c r="D243" i="1"/>
  <c r="E243" i="1"/>
  <c r="F243" i="1"/>
  <c r="H243" i="1"/>
  <c r="I243" i="1"/>
  <c r="K243" i="1"/>
  <c r="M243" i="1"/>
  <c r="N243" i="1"/>
  <c r="O243" i="1"/>
  <c r="P243" i="1"/>
  <c r="Q243" i="1"/>
  <c r="R243" i="1"/>
  <c r="S243" i="1"/>
  <c r="T243" i="1"/>
  <c r="C246" i="1"/>
  <c r="C240" i="1"/>
  <c r="C241" i="1"/>
  <c r="C243" i="1" l="1"/>
  <c r="C248" i="1"/>
  <c r="C133" i="1"/>
  <c r="C134" i="1"/>
  <c r="C135" i="1"/>
  <c r="C136" i="1"/>
  <c r="C125" i="1"/>
  <c r="C126" i="1"/>
  <c r="C127" i="1"/>
  <c r="D67" i="1" l="1"/>
  <c r="E67" i="1"/>
  <c r="F67" i="1"/>
  <c r="H67" i="1"/>
  <c r="I67" i="1"/>
  <c r="K67" i="1"/>
  <c r="M67" i="1"/>
  <c r="N67" i="1"/>
  <c r="O67" i="1"/>
  <c r="P67" i="1"/>
  <c r="Q67" i="1"/>
  <c r="R67" i="1"/>
  <c r="S67" i="1"/>
  <c r="T67" i="1"/>
  <c r="C67" i="1" l="1"/>
  <c r="C62" i="1"/>
  <c r="C63" i="1"/>
  <c r="C64" i="1"/>
  <c r="C65" i="1"/>
  <c r="C47" i="1" l="1"/>
  <c r="C48" i="1"/>
  <c r="C37" i="1" l="1"/>
  <c r="D105" i="1" l="1"/>
  <c r="E105" i="1"/>
  <c r="F105" i="1"/>
  <c r="H105" i="1"/>
  <c r="I105" i="1"/>
  <c r="K105" i="1"/>
  <c r="M105" i="1"/>
  <c r="N105" i="1"/>
  <c r="O105" i="1"/>
  <c r="P105" i="1"/>
  <c r="Q105" i="1"/>
  <c r="R105" i="1"/>
  <c r="S105" i="1"/>
  <c r="T105" i="1"/>
  <c r="C96" i="1"/>
  <c r="C97" i="1"/>
  <c r="C98" i="1"/>
  <c r="C99" i="1"/>
  <c r="C100" i="1"/>
  <c r="C101" i="1"/>
  <c r="C102" i="1"/>
  <c r="C103" i="1"/>
  <c r="C104" i="1"/>
  <c r="C105" i="1" l="1"/>
  <c r="C242" i="1"/>
  <c r="J93" i="1" l="1"/>
  <c r="C92" i="1"/>
  <c r="T93" i="1"/>
  <c r="S93" i="1"/>
  <c r="R93" i="1"/>
  <c r="Q93" i="1"/>
  <c r="O93" i="1"/>
  <c r="N93" i="1"/>
  <c r="M93" i="1"/>
  <c r="K93" i="1"/>
  <c r="I93" i="1"/>
  <c r="F93" i="1"/>
  <c r="E93" i="1"/>
  <c r="D93" i="1"/>
  <c r="C93" i="1" s="1"/>
  <c r="T31" i="1" l="1"/>
  <c r="S31" i="1"/>
  <c r="R31" i="1"/>
  <c r="Q31" i="1"/>
  <c r="P31" i="1"/>
  <c r="O31" i="1"/>
  <c r="N31" i="1"/>
  <c r="M31" i="1"/>
  <c r="K31" i="1"/>
  <c r="I31" i="1"/>
  <c r="H31" i="1"/>
  <c r="F31" i="1"/>
  <c r="E31" i="1"/>
  <c r="D31" i="1"/>
  <c r="C31" i="1" l="1"/>
  <c r="J209" i="1"/>
  <c r="J105" i="1"/>
  <c r="C95" i="1"/>
  <c r="J53" i="1"/>
  <c r="J54" i="1" s="1"/>
  <c r="C53" i="1"/>
  <c r="J31" i="1"/>
  <c r="C30" i="1"/>
  <c r="D51" i="1" l="1"/>
  <c r="E51" i="1"/>
  <c r="F51" i="1"/>
  <c r="I51" i="1"/>
  <c r="K51" i="1"/>
  <c r="M51" i="1"/>
  <c r="N51" i="1"/>
  <c r="O51" i="1"/>
  <c r="Q51" i="1"/>
  <c r="R51" i="1"/>
  <c r="S51" i="1"/>
  <c r="T51" i="1"/>
  <c r="C51" i="1" l="1"/>
  <c r="C45" i="1"/>
  <c r="C247" i="1" l="1"/>
  <c r="C245" i="1"/>
  <c r="C237" i="1"/>
  <c r="C238" i="1"/>
  <c r="C239" i="1"/>
  <c r="C236" i="1"/>
  <c r="C187" i="1"/>
  <c r="C186" i="1"/>
  <c r="C185" i="1"/>
  <c r="C184" i="1"/>
  <c r="C183" i="1"/>
  <c r="C182" i="1"/>
  <c r="C181" i="1"/>
  <c r="C180" i="1"/>
  <c r="C141" i="1"/>
  <c r="C142" i="1"/>
  <c r="C143" i="1"/>
  <c r="C144" i="1"/>
  <c r="C145" i="1"/>
  <c r="C140" i="1"/>
  <c r="C132" i="1"/>
  <c r="C137" i="1"/>
  <c r="C119" i="1"/>
  <c r="C120" i="1"/>
  <c r="C121" i="1"/>
  <c r="C122" i="1"/>
  <c r="C123" i="1"/>
  <c r="C124" i="1"/>
  <c r="C128" i="1"/>
  <c r="C118" i="1"/>
  <c r="C113" i="1"/>
  <c r="C115" i="1"/>
  <c r="C114" i="1"/>
  <c r="D116" i="1"/>
  <c r="E116" i="1"/>
  <c r="F116" i="1"/>
  <c r="H116" i="1"/>
  <c r="I116" i="1"/>
  <c r="K116" i="1"/>
  <c r="M116" i="1"/>
  <c r="N116" i="1"/>
  <c r="O116" i="1"/>
  <c r="Q116" i="1"/>
  <c r="S116" i="1"/>
  <c r="T116" i="1"/>
  <c r="D111" i="1"/>
  <c r="E111" i="1"/>
  <c r="F111" i="1"/>
  <c r="I111" i="1"/>
  <c r="N111" i="1"/>
  <c r="P111" i="1"/>
  <c r="Q111" i="1"/>
  <c r="R111" i="1"/>
  <c r="S111" i="1"/>
  <c r="T111" i="1"/>
  <c r="C108" i="1"/>
  <c r="C109" i="1"/>
  <c r="C110" i="1"/>
  <c r="C107" i="1"/>
  <c r="C116" i="1" l="1"/>
  <c r="C111" i="1"/>
  <c r="J243" i="1"/>
  <c r="J248" i="1"/>
  <c r="J116" i="1"/>
  <c r="I39" i="1"/>
  <c r="H39" i="1"/>
  <c r="F39" i="1"/>
  <c r="E39" i="1"/>
  <c r="D39" i="1"/>
  <c r="C61" i="1"/>
  <c r="C66" i="1"/>
  <c r="C60" i="1"/>
  <c r="C57" i="1"/>
  <c r="C56" i="1"/>
  <c r="C46" i="1"/>
  <c r="C34" i="1"/>
  <c r="C35" i="1"/>
  <c r="C36" i="1"/>
  <c r="C38" i="1"/>
  <c r="C33" i="1"/>
  <c r="C39" i="1" l="1"/>
  <c r="J67" i="1"/>
  <c r="J51" i="1"/>
  <c r="C23" i="1"/>
  <c r="C24" i="1"/>
  <c r="C25" i="1"/>
  <c r="C26" i="1"/>
  <c r="C22" i="1"/>
  <c r="C12" i="1"/>
  <c r="C13" i="1"/>
  <c r="C14" i="1"/>
  <c r="C15" i="1"/>
  <c r="C16" i="1"/>
  <c r="C17" i="1"/>
  <c r="C18" i="1"/>
  <c r="C19" i="1"/>
  <c r="C11" i="1"/>
  <c r="J28" i="1" l="1"/>
  <c r="O111" i="1"/>
  <c r="M111" i="1"/>
  <c r="K111" i="1" l="1"/>
  <c r="J111" i="1"/>
  <c r="T178" i="1" l="1"/>
  <c r="I146" i="1" l="1"/>
  <c r="H146" i="1"/>
  <c r="F146" i="1"/>
  <c r="E146" i="1"/>
  <c r="D146" i="1"/>
  <c r="C146" i="1" s="1"/>
  <c r="J146" i="1" l="1"/>
  <c r="C131" i="1" l="1"/>
  <c r="R116" i="1" l="1"/>
  <c r="K58" i="1" l="1"/>
  <c r="I58" i="1"/>
  <c r="H58" i="1"/>
  <c r="F58" i="1"/>
  <c r="E58" i="1"/>
  <c r="D58" i="1"/>
  <c r="C58" i="1" l="1"/>
  <c r="J58" i="1"/>
  <c r="T20" i="1" l="1"/>
  <c r="S20" i="1"/>
  <c r="R20" i="1"/>
  <c r="Q20" i="1"/>
  <c r="O20" i="1"/>
  <c r="N20" i="1"/>
  <c r="M20" i="1"/>
  <c r="K20" i="1"/>
  <c r="I20" i="1"/>
  <c r="H20" i="1"/>
  <c r="F20" i="1"/>
  <c r="F9" i="1" s="1"/>
  <c r="E20" i="1"/>
  <c r="E9" i="1" s="1"/>
  <c r="D20" i="1"/>
  <c r="C20" i="1" l="1"/>
  <c r="D9" i="1"/>
  <c r="J20" i="1"/>
  <c r="S9" i="1"/>
  <c r="T9" i="1" l="1"/>
  <c r="R9" i="1"/>
  <c r="R250" i="1" s="1"/>
  <c r="Q9" i="1" l="1"/>
  <c r="P9" i="1" l="1"/>
  <c r="O9" i="1" l="1"/>
  <c r="N9" i="1" l="1"/>
  <c r="M9" i="1" l="1"/>
  <c r="K9" i="1" l="1"/>
  <c r="J9" i="1" s="1"/>
  <c r="J250" i="1" s="1"/>
  <c r="I9" i="1"/>
  <c r="H9" i="1" l="1"/>
  <c r="H250" i="1" s="1"/>
  <c r="C9" i="1" l="1"/>
  <c r="C250" i="1" s="1"/>
</calcChain>
</file>

<file path=xl/sharedStrings.xml><?xml version="1.0" encoding="utf-8"?>
<sst xmlns="http://schemas.openxmlformats.org/spreadsheetml/2006/main" count="266" uniqueCount="238">
  <si>
    <t>№ п/п</t>
  </si>
  <si>
    <t>в т.ч</t>
  </si>
  <si>
    <t>трёхфазных</t>
  </si>
  <si>
    <t xml:space="preserve">однофазных </t>
  </si>
  <si>
    <t>со счётчиками непосредственного включения</t>
  </si>
  <si>
    <t>временно без учёта</t>
  </si>
  <si>
    <t>с электросчётчиками</t>
  </si>
  <si>
    <t>временно без учета</t>
  </si>
  <si>
    <t>в том числе кол-во</t>
  </si>
  <si>
    <t>гаражей</t>
  </si>
  <si>
    <t>дач и нежилых домов</t>
  </si>
  <si>
    <t>ОДПУ с АСКУЭ</t>
  </si>
  <si>
    <t>ОДПУ без АСКУЭ</t>
  </si>
  <si>
    <t>из них</t>
  </si>
  <si>
    <t>Итого</t>
  </si>
  <si>
    <t>Кол-во точек поставки потребителям-гражданам (в т.ч в МКД без ОДПУ), всего 3=4+5+6</t>
  </si>
  <si>
    <t>с электросчётчиками АСКУЭ (в колонках 4, 5, 6)</t>
  </si>
  <si>
    <t>жилых домов и квартир</t>
  </si>
  <si>
    <t>Населенные пункты</t>
  </si>
  <si>
    <t xml:space="preserve">Кол-во многоквартирных домов (МКД с ОДПУ), всего </t>
  </si>
  <si>
    <t>пгт.Бачатский</t>
  </si>
  <si>
    <t>пгт.Грамотеино</t>
  </si>
  <si>
    <t>пгт.Новый Городок</t>
  </si>
  <si>
    <t>село Заречное</t>
  </si>
  <si>
    <t>город Тайга</t>
  </si>
  <si>
    <t>разъезд Кузель</t>
  </si>
  <si>
    <t>поселок Кедровый</t>
  </si>
  <si>
    <t>разъезд Пихтач</t>
  </si>
  <si>
    <t>разъезд Сураново</t>
  </si>
  <si>
    <t>поселок Таежный</t>
  </si>
  <si>
    <t>пгт Тисуль</t>
  </si>
  <si>
    <t>пгт Комсомольск</t>
  </si>
  <si>
    <t>пгт Тяжинский</t>
  </si>
  <si>
    <t>пгт Итатский</t>
  </si>
  <si>
    <t>село Даниловка</t>
  </si>
  <si>
    <t>село Ступишино</t>
  </si>
  <si>
    <t>село Пашково</t>
  </si>
  <si>
    <t>ВСЕГО, ООО "КЭнК"</t>
  </si>
  <si>
    <t>поселок Козлы</t>
  </si>
  <si>
    <t>поселок Терентьевка</t>
  </si>
  <si>
    <t>село Лебедянка</t>
  </si>
  <si>
    <t>поселок 3-й склад</t>
  </si>
  <si>
    <t>поселок Красная горка</t>
  </si>
  <si>
    <t>поселок 326-го Квартала</t>
  </si>
  <si>
    <t>поселок 348-го Квартала</t>
  </si>
  <si>
    <t>пгт. Рудничный</t>
  </si>
  <si>
    <t>город Белово</t>
  </si>
  <si>
    <t>поселок Гавриловка</t>
  </si>
  <si>
    <t xml:space="preserve">город Гурьевск                             </t>
  </si>
  <si>
    <t xml:space="preserve">поселок Салаирский Дом Отдыха </t>
  </si>
  <si>
    <t xml:space="preserve">город Салаир                               </t>
  </si>
  <si>
    <t>поселок Раздольный</t>
  </si>
  <si>
    <t>пгт. Ижморский</t>
  </si>
  <si>
    <t xml:space="preserve">город Калтан                                </t>
  </si>
  <si>
    <t xml:space="preserve">поселок Малиновка                            </t>
  </si>
  <si>
    <t>город Киселевск</t>
  </si>
  <si>
    <t>поселок Карагайлинский</t>
  </si>
  <si>
    <t xml:space="preserve">пгт. Крапивинский                        </t>
  </si>
  <si>
    <t xml:space="preserve">пгт. Зеленогорский </t>
  </si>
  <si>
    <t xml:space="preserve">село Борисово </t>
  </si>
  <si>
    <t xml:space="preserve">Новокузнецкий район, поселок Заречный                              </t>
  </si>
  <si>
    <t xml:space="preserve">Новокузнецкий район, поселок Кульчаны                              </t>
  </si>
  <si>
    <t>город Полысаево</t>
  </si>
  <si>
    <t xml:space="preserve">поселок Большой Керлегеш                     </t>
  </si>
  <si>
    <t>село Шарап</t>
  </si>
  <si>
    <t xml:space="preserve">город Прокопьевск                          </t>
  </si>
  <si>
    <t xml:space="preserve">поселок Золх </t>
  </si>
  <si>
    <t>поселок Красная Горка</t>
  </si>
  <si>
    <t xml:space="preserve">поселок Новостройка                          </t>
  </si>
  <si>
    <t xml:space="preserve">поселок Чистугаш </t>
  </si>
  <si>
    <t>пгт. Промышленная</t>
  </si>
  <si>
    <t>поселок станции Падунская</t>
  </si>
  <si>
    <t>поселок Плотниково</t>
  </si>
  <si>
    <t>поселок Центральный</t>
  </si>
  <si>
    <t>поселок Большая Натальевка</t>
  </si>
  <si>
    <t>поселок Макаракский</t>
  </si>
  <si>
    <t>поселок Берикульский</t>
  </si>
  <si>
    <t>поселок Новый Берикуль</t>
  </si>
  <si>
    <t>поселок Ржавчик</t>
  </si>
  <si>
    <t xml:space="preserve">пгт. Белогорск </t>
  </si>
  <si>
    <t>город Кемерово</t>
  </si>
  <si>
    <t>город Мариинск</t>
  </si>
  <si>
    <t>пгт. Верх-Чебула</t>
  </si>
  <si>
    <t xml:space="preserve">город Осинники              </t>
  </si>
  <si>
    <t xml:space="preserve">поселок Тайжина                      </t>
  </si>
  <si>
    <t>город Топки</t>
  </si>
  <si>
    <t>город Юрга</t>
  </si>
  <si>
    <t>село Проскоково</t>
  </si>
  <si>
    <t>поселок станции Юрга 2-я</t>
  </si>
  <si>
    <t>поселок станции Арлюк</t>
  </si>
  <si>
    <t>деревня Пятково</t>
  </si>
  <si>
    <t>деревня Талая</t>
  </si>
  <si>
    <t>поселок Речной</t>
  </si>
  <si>
    <t>станция Тутальская, Яшкинский район</t>
  </si>
  <si>
    <t>поселок Сланцев рудник, Яшкинский район</t>
  </si>
  <si>
    <t>поселок Осоавиахим, Яшкинский район</t>
  </si>
  <si>
    <t>поселок Акация</t>
  </si>
  <si>
    <t>пгт. Яшкино</t>
  </si>
  <si>
    <t>поселок станции Литвиново</t>
  </si>
  <si>
    <t>пгт. Яя</t>
  </si>
  <si>
    <t>филиал "Энергосеть г. Белово"</t>
  </si>
  <si>
    <t>филиал "Энергосеть г. Анжеро-Судженска"</t>
  </si>
  <si>
    <t>филиал "Энергосеть пгт. Белогорск"</t>
  </si>
  <si>
    <t>филиал "Энергосеть г. Гурьевск"</t>
  </si>
  <si>
    <t>филиал "Энергосеть Ижморского района"</t>
  </si>
  <si>
    <t>филиал "Энергосеть г. Калтана"</t>
  </si>
  <si>
    <t>филиал "Энергосеть г. Кемерово"</t>
  </si>
  <si>
    <t>филиал "Энергосеть г. Киселевска"</t>
  </si>
  <si>
    <t>филиал "Энергосеть Крапивинского района"</t>
  </si>
  <si>
    <t>филиал "Энергосеть г. Мариинска"</t>
  </si>
  <si>
    <t>филиал "Энергосеть Чебулинского района"</t>
  </si>
  <si>
    <t>филиал "Энергосеть г. Осинники"</t>
  </si>
  <si>
    <t>филиал "Энергосеть г. Полысаево"</t>
  </si>
  <si>
    <t>поселок шахты № 5</t>
  </si>
  <si>
    <t>поселок Красногорский</t>
  </si>
  <si>
    <t>филиал "Энергосеть г. Прокопьевска"</t>
  </si>
  <si>
    <t>филиал "Энергосеть пгт. Промышленная"</t>
  </si>
  <si>
    <t>филиал "Энергосеть г. Тайга"</t>
  </si>
  <si>
    <t>филиал "Энергосеть г. Таштагола"</t>
  </si>
  <si>
    <t>филиал "Энергосеть Тисульского района"</t>
  </si>
  <si>
    <t>филиал "Энергосеть г. Топки"</t>
  </si>
  <si>
    <t>филиал "Энергосеть пгт. Тяжинский"</t>
  </si>
  <si>
    <t>филиал "Энергосеть г. Юрга"</t>
  </si>
  <si>
    <t>филиал "Энергосеть пгт. Яшкино"</t>
  </si>
  <si>
    <t>филиал "Энергосеть пгт. Яя"</t>
  </si>
  <si>
    <t>филиал "Энергосеть г. Новокузнецка"</t>
  </si>
  <si>
    <t>город Новокузнецк</t>
  </si>
  <si>
    <t>село Колмагорово</t>
  </si>
  <si>
    <t>Поселок 1-й</t>
  </si>
  <si>
    <t>Поселок Малышев Лог</t>
  </si>
  <si>
    <t>поселок Постоянный</t>
  </si>
  <si>
    <t>поселок Шушталеп</t>
  </si>
  <si>
    <t>село Верх - Егос</t>
  </si>
  <si>
    <t>поселок Индустрия</t>
  </si>
  <si>
    <t>село Терентьевское</t>
  </si>
  <si>
    <t>поселок  Сосновка</t>
  </si>
  <si>
    <t>деревня Ивановка</t>
  </si>
  <si>
    <t>деревня Кабаново</t>
  </si>
  <si>
    <t>село Каменка</t>
  </si>
  <si>
    <t>деревня Шевели</t>
  </si>
  <si>
    <t>деревня  Дмитриевка</t>
  </si>
  <si>
    <t>деревня Михайловка</t>
  </si>
  <si>
    <t>деревня Курск - Смоленка</t>
  </si>
  <si>
    <t>деревня Кураково</t>
  </si>
  <si>
    <t>деревня Алчедат</t>
  </si>
  <si>
    <t>село Усманка</t>
  </si>
  <si>
    <t>село Чумай</t>
  </si>
  <si>
    <t>деревня Николаевка</t>
  </si>
  <si>
    <t>поселок Октябрьский</t>
  </si>
  <si>
    <t>село Краснинское</t>
  </si>
  <si>
    <t>деревня Каменка</t>
  </si>
  <si>
    <t>СНТ "Александровские родники"</t>
  </si>
  <si>
    <t>Санаторий Тутальский</t>
  </si>
  <si>
    <t>село Поломошное</t>
  </si>
  <si>
    <t>разъезд 54 км</t>
  </si>
  <si>
    <t>деревня Каип</t>
  </si>
  <si>
    <t>деревня Милютино</t>
  </si>
  <si>
    <t>деревня Новороманово</t>
  </si>
  <si>
    <t>деревня Хопкино</t>
  </si>
  <si>
    <t>станция Судженка</t>
  </si>
  <si>
    <t>село Судженка</t>
  </si>
  <si>
    <t>село Поморцево</t>
  </si>
  <si>
    <t>деревня Журавлево</t>
  </si>
  <si>
    <t>село Зарубино</t>
  </si>
  <si>
    <t>деревня Осиновка</t>
  </si>
  <si>
    <t>деревня Симаново</t>
  </si>
  <si>
    <t>деревня Сухово</t>
  </si>
  <si>
    <t>деревня Терехино</t>
  </si>
  <si>
    <t>деревня Уньга</t>
  </si>
  <si>
    <t>деревня Чаща</t>
  </si>
  <si>
    <t>село Черемичкино</t>
  </si>
  <si>
    <t>поселок Шишино</t>
  </si>
  <si>
    <t>село Ягуново</t>
  </si>
  <si>
    <t>поселок Ясногорский</t>
  </si>
  <si>
    <t>с трёхфазными вводами (в колонках 4, 5, 6)</t>
  </si>
  <si>
    <t>Информация о перечне зон деятельности ООО "Кузбасская энергосетевая компания" и количестве точек поставки с детализацией по населенным пунктам на 01.01.2019.</t>
  </si>
  <si>
    <t xml:space="preserve">со счётчиками подключёнными через трансф. тока </t>
  </si>
  <si>
    <t>Кол-во точек поставки  юр. лицам (без ОДПУ), всего 10=11+12+13+14+15+16</t>
  </si>
  <si>
    <t>учётов у юр.лиц из под ОДПУ (в колонках 12, 13, 15)</t>
  </si>
  <si>
    <t>филиал "Энергосеть г. Мыски"</t>
  </si>
  <si>
    <t>село Акимо-Анненка</t>
  </si>
  <si>
    <t>со счётчиками подключёнными через трансф. тока и напряжения</t>
  </si>
  <si>
    <t>поселок Белогородка</t>
  </si>
  <si>
    <t>поселок Благовещенка</t>
  </si>
  <si>
    <t>село Красные Орлы</t>
  </si>
  <si>
    <t>поселок Малопесчанка</t>
  </si>
  <si>
    <t>село Суслово</t>
  </si>
  <si>
    <t>поселок Таежно-Михайловка</t>
  </si>
  <si>
    <t>н.п. Вяземка, Ижморский р-н</t>
  </si>
  <si>
    <t>поселок Тутуяс</t>
  </si>
  <si>
    <t>город Мыски</t>
  </si>
  <si>
    <t>поселок Берензас</t>
  </si>
  <si>
    <t>поселок Бородино</t>
  </si>
  <si>
    <t>поселок Казас</t>
  </si>
  <si>
    <t>поселок Подобас</t>
  </si>
  <si>
    <t>поселок Сельхоз</t>
  </si>
  <si>
    <t>поселок Чуазас</t>
  </si>
  <si>
    <t>поселок Чувашка</t>
  </si>
  <si>
    <t>поселок Камешек</t>
  </si>
  <si>
    <t>поселок Кальчезас</t>
  </si>
  <si>
    <t>временно отключенных от сети  (в колонках 4, 5, 6)</t>
  </si>
  <si>
    <t>г.  Анжеро - Судженск</t>
  </si>
  <si>
    <t xml:space="preserve">с. Новорождественское </t>
  </si>
  <si>
    <t>село Протопопово</t>
  </si>
  <si>
    <t xml:space="preserve">п. Алтамаш </t>
  </si>
  <si>
    <t>п. Базанча</t>
  </si>
  <si>
    <t>п. Верх-Кочура</t>
  </si>
  <si>
    <t>п. Верхняя Александровка</t>
  </si>
  <si>
    <t>п. Габовск</t>
  </si>
  <si>
    <t xml:space="preserve">пгт Каз </t>
  </si>
  <si>
    <t>п. Калары</t>
  </si>
  <si>
    <t>п. Кедровка</t>
  </si>
  <si>
    <t>п. Килинск</t>
  </si>
  <si>
    <t>п. Ключевой</t>
  </si>
  <si>
    <t>с. Майск</t>
  </si>
  <si>
    <t>п. Малый Лабыш</t>
  </si>
  <si>
    <t>п. Мрассу</t>
  </si>
  <si>
    <t>пгт Мундыбаш</t>
  </si>
  <si>
    <t>п. Нижний Сокол</t>
  </si>
  <si>
    <t>п. Сокол</t>
  </si>
  <si>
    <t>п. Сокушта</t>
  </si>
  <si>
    <t xml:space="preserve">пгт Спасск </t>
  </si>
  <si>
    <t>п. Сухаринка</t>
  </si>
  <si>
    <t>с. Талон</t>
  </si>
  <si>
    <t>г. Таштагол</t>
  </si>
  <si>
    <t>п. Тельбес</t>
  </si>
  <si>
    <t xml:space="preserve">пгт Темиртау </t>
  </si>
  <si>
    <t xml:space="preserve">п. Центральный </t>
  </si>
  <si>
    <t xml:space="preserve">п. Чугунаш </t>
  </si>
  <si>
    <t xml:space="preserve">п. Чулеш </t>
  </si>
  <si>
    <t xml:space="preserve">п. Чушла </t>
  </si>
  <si>
    <t>пгт Шерегеш</t>
  </si>
  <si>
    <t>п. Юдино</t>
  </si>
  <si>
    <t>п. Якунинск</t>
  </si>
  <si>
    <t>г. Кемерово</t>
  </si>
  <si>
    <t>л. Мамаевский</t>
  </si>
  <si>
    <t>д. Маручак</t>
  </si>
  <si>
    <t xml:space="preserve">СНТ Маручак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</si>
</sst>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 wrapText="1"/>
    </xf>
    <xf numFmtId="3" fontId="1" fillId="0" borderId="1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vertical="center" wrapText="1"/>
    </xf>
    <xf numFmtId="0" fontId="1" fillId="0" borderId="7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right" vertical="center"/>
    </xf>
    <xf numFmtId="1" fontId="1" fillId="0" borderId="8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/>
    <xf numFmtId="1" fontId="1" fillId="0" borderId="8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top" wrapText="1"/>
    </xf>
    <xf numFmtId="3" fontId="4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5" fillId="0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left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5"/>
  <sheetViews>
    <sheetView tabSelected="1" topLeftCell="D1" zoomScaleNormal="100" workbookViewId="0">
      <selection activeCell="C146" sqref="C146"/>
    </sheetView>
  </sheetViews>
  <sheetFormatPr defaultRowHeight="18.75" x14ac:dyDescent="0.3"/>
  <cols>
    <col min="1" max="1" width="7.28515625" style="41" customWidth="1"/>
    <col min="2" max="2" width="41.5703125" style="40" customWidth="1"/>
    <col min="3" max="3" width="16.140625" style="88" customWidth="1"/>
    <col min="4" max="4" width="11" style="41" customWidth="1"/>
    <col min="5" max="5" width="10.5703125" style="41" customWidth="1"/>
    <col min="6" max="6" width="9.42578125" style="41" customWidth="1"/>
    <col min="7" max="8" width="10.5703125" style="41" customWidth="1"/>
    <col min="9" max="9" width="9.7109375" style="41" customWidth="1"/>
    <col min="10" max="10" width="16.28515625" style="41" customWidth="1"/>
    <col min="11" max="12" width="14.140625" style="41" customWidth="1"/>
    <col min="13" max="13" width="11.7109375" style="41" customWidth="1"/>
    <col min="14" max="14" width="10.140625" style="41" customWidth="1"/>
    <col min="15" max="15" width="10.85546875" style="41" customWidth="1"/>
    <col min="16" max="16" width="10.140625" style="41" customWidth="1"/>
    <col min="17" max="17" width="12.7109375" style="41" customWidth="1"/>
    <col min="18" max="18" width="11.42578125" style="41" customWidth="1"/>
    <col min="19" max="19" width="11.28515625" style="41" customWidth="1"/>
    <col min="20" max="20" width="10.5703125" style="41" customWidth="1"/>
    <col min="21" max="735" width="8.85546875" style="41"/>
    <col min="736" max="16384" width="9.140625" style="41"/>
  </cols>
  <sheetData>
    <row r="1" spans="1:22" x14ac:dyDescent="0.3">
      <c r="A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2" ht="24.6" customHeight="1" x14ac:dyDescent="0.3">
      <c r="A2" s="40" t="s">
        <v>175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2" ht="10.9" customHeight="1" x14ac:dyDescent="0.3">
      <c r="A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2" x14ac:dyDescent="0.3">
      <c r="A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2" x14ac:dyDescent="0.25">
      <c r="A5" s="107" t="s">
        <v>0</v>
      </c>
      <c r="B5" s="107" t="s">
        <v>18</v>
      </c>
      <c r="C5" s="107" t="s">
        <v>15</v>
      </c>
      <c r="D5" s="109" t="s">
        <v>8</v>
      </c>
      <c r="E5" s="110"/>
      <c r="F5" s="110"/>
      <c r="G5" s="110"/>
      <c r="H5" s="110"/>
      <c r="I5" s="111"/>
      <c r="J5" s="107" t="s">
        <v>177</v>
      </c>
      <c r="K5" s="109" t="s">
        <v>1</v>
      </c>
      <c r="L5" s="110"/>
      <c r="M5" s="110"/>
      <c r="N5" s="110"/>
      <c r="O5" s="110"/>
      <c r="P5" s="110"/>
      <c r="Q5" s="111"/>
      <c r="R5" s="107" t="s">
        <v>19</v>
      </c>
      <c r="S5" s="106" t="s">
        <v>1</v>
      </c>
      <c r="T5" s="106"/>
      <c r="U5" s="42"/>
    </row>
    <row r="6" spans="1:22" x14ac:dyDescent="0.25">
      <c r="A6" s="112"/>
      <c r="B6" s="112"/>
      <c r="C6" s="112"/>
      <c r="D6" s="107" t="s">
        <v>17</v>
      </c>
      <c r="E6" s="107" t="s">
        <v>9</v>
      </c>
      <c r="F6" s="107" t="s">
        <v>10</v>
      </c>
      <c r="G6" s="113" t="s">
        <v>13</v>
      </c>
      <c r="H6" s="114"/>
      <c r="I6" s="115"/>
      <c r="J6" s="112"/>
      <c r="K6" s="109" t="s">
        <v>2</v>
      </c>
      <c r="L6" s="110"/>
      <c r="M6" s="110"/>
      <c r="N6" s="111"/>
      <c r="O6" s="109" t="s">
        <v>3</v>
      </c>
      <c r="P6" s="111"/>
      <c r="Q6" s="12" t="s">
        <v>13</v>
      </c>
      <c r="R6" s="112"/>
      <c r="S6" s="107" t="s">
        <v>11</v>
      </c>
      <c r="T6" s="107" t="s">
        <v>12</v>
      </c>
      <c r="U6" s="42"/>
    </row>
    <row r="7" spans="1:22" ht="187.5" x14ac:dyDescent="0.25">
      <c r="A7" s="108"/>
      <c r="B7" s="108"/>
      <c r="C7" s="108"/>
      <c r="D7" s="108"/>
      <c r="E7" s="108"/>
      <c r="F7" s="108"/>
      <c r="G7" s="12" t="s">
        <v>174</v>
      </c>
      <c r="H7" s="12" t="s">
        <v>16</v>
      </c>
      <c r="I7" s="12" t="s">
        <v>200</v>
      </c>
      <c r="J7" s="108"/>
      <c r="K7" s="12" t="s">
        <v>181</v>
      </c>
      <c r="L7" s="12" t="s">
        <v>176</v>
      </c>
      <c r="M7" s="12" t="s">
        <v>4</v>
      </c>
      <c r="N7" s="12" t="s">
        <v>5</v>
      </c>
      <c r="O7" s="12" t="s">
        <v>6</v>
      </c>
      <c r="P7" s="12" t="s">
        <v>7</v>
      </c>
      <c r="Q7" s="12" t="s">
        <v>178</v>
      </c>
      <c r="R7" s="108"/>
      <c r="S7" s="108"/>
      <c r="T7" s="108"/>
      <c r="U7" s="95"/>
      <c r="V7" s="96"/>
    </row>
    <row r="8" spans="1:22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42"/>
    </row>
    <row r="9" spans="1:22" s="44" customFormat="1" ht="24.6" customHeight="1" x14ac:dyDescent="0.25">
      <c r="A9" s="99" t="s">
        <v>37</v>
      </c>
      <c r="B9" s="99"/>
      <c r="C9" s="93">
        <f>D9+E9+F9</f>
        <v>212859</v>
      </c>
      <c r="D9" s="93">
        <f>D20+D28+D31+D39+D42+D51+D54+D58+D67+D77+D90+D93+D105+D111+D116+D129+D138+D146+D178+D188+D209+D216+D234+D243+D248</f>
        <v>172197</v>
      </c>
      <c r="E9" s="93">
        <f t="shared" ref="E9:F9" si="0">E20+E28+E31+E39+E42+E51+E54+E58+E67+E77+E90+E93+E105+E111+E116+E129+E138+E146+E178+E188+E209+E216+E234+E243+E248</f>
        <v>21005</v>
      </c>
      <c r="F9" s="93">
        <f t="shared" si="0"/>
        <v>19657</v>
      </c>
      <c r="G9" s="93">
        <f t="shared" ref="G9:I9" si="1">G20+G28+G31+G39+G42+G51+G54+G58+G67+G77+G90+G93+G105+G111+G116+G129+G138+G146+G178+G188+G209+G216+G234+G243+G248</f>
        <v>16942</v>
      </c>
      <c r="H9" s="93">
        <f t="shared" si="1"/>
        <v>58488</v>
      </c>
      <c r="I9" s="93">
        <f t="shared" si="1"/>
        <v>6926</v>
      </c>
      <c r="J9" s="94">
        <f>K9+L9+M9+N9+O9+P9</f>
        <v>23683</v>
      </c>
      <c r="K9" s="93">
        <f t="shared" ref="K9:T9" si="2">K20+K28+K31+K39+K42+K51+K54+K58+K67+K77+K90+K93+K105+K111+K116+K129+K138+K146+K178+K188+K209+K216+K234+K243+K248</f>
        <v>215</v>
      </c>
      <c r="L9" s="93">
        <f t="shared" si="2"/>
        <v>5207</v>
      </c>
      <c r="M9" s="93">
        <f t="shared" si="2"/>
        <v>9374</v>
      </c>
      <c r="N9" s="93">
        <f t="shared" si="2"/>
        <v>210</v>
      </c>
      <c r="O9" s="93">
        <f t="shared" si="2"/>
        <v>7444</v>
      </c>
      <c r="P9" s="93">
        <f t="shared" si="2"/>
        <v>1233</v>
      </c>
      <c r="Q9" s="93">
        <f t="shared" si="2"/>
        <v>3303</v>
      </c>
      <c r="R9" s="93">
        <f t="shared" si="2"/>
        <v>9105</v>
      </c>
      <c r="S9" s="93">
        <f t="shared" si="2"/>
        <v>7778</v>
      </c>
      <c r="T9" s="93">
        <f t="shared" si="2"/>
        <v>1329</v>
      </c>
      <c r="U9" s="43"/>
      <c r="V9" s="43"/>
    </row>
    <row r="10" spans="1:22" s="44" customFormat="1" ht="18" customHeight="1" x14ac:dyDescent="0.25">
      <c r="A10" s="45"/>
      <c r="B10" s="13" t="s">
        <v>101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</row>
    <row r="11" spans="1:22" s="44" customFormat="1" ht="18" customHeight="1" x14ac:dyDescent="0.25">
      <c r="A11" s="12">
        <v>1</v>
      </c>
      <c r="B11" s="14" t="s">
        <v>201</v>
      </c>
      <c r="C11" s="1">
        <f>D11+E11+F11</f>
        <v>15052</v>
      </c>
      <c r="D11" s="1">
        <v>12580</v>
      </c>
      <c r="E11" s="1">
        <v>858</v>
      </c>
      <c r="F11" s="1">
        <v>1614</v>
      </c>
      <c r="G11" s="1">
        <v>543</v>
      </c>
      <c r="H11" s="1">
        <v>4082</v>
      </c>
      <c r="I11" s="1">
        <v>753</v>
      </c>
      <c r="J11" s="2">
        <f>K11+L11+M11+N11+O11+P11</f>
        <v>1512</v>
      </c>
      <c r="K11" s="1">
        <v>10</v>
      </c>
      <c r="L11" s="1">
        <v>212</v>
      </c>
      <c r="M11" s="1">
        <v>672</v>
      </c>
      <c r="N11" s="1">
        <v>22</v>
      </c>
      <c r="O11" s="1">
        <v>423</v>
      </c>
      <c r="P11" s="1">
        <v>173</v>
      </c>
      <c r="Q11" s="1">
        <v>414</v>
      </c>
      <c r="R11" s="1">
        <v>618</v>
      </c>
      <c r="S11" s="1">
        <v>463</v>
      </c>
      <c r="T11" s="1">
        <v>155</v>
      </c>
    </row>
    <row r="12" spans="1:22" s="44" customFormat="1" ht="18" customHeight="1" x14ac:dyDescent="0.25">
      <c r="A12" s="12">
        <v>2</v>
      </c>
      <c r="B12" s="14" t="s">
        <v>38</v>
      </c>
      <c r="C12" s="1">
        <f t="shared" ref="C12:C19" si="3">D12+E12+F12</f>
        <v>17</v>
      </c>
      <c r="D12" s="1">
        <v>13</v>
      </c>
      <c r="E12" s="1">
        <v>0</v>
      </c>
      <c r="F12" s="1">
        <v>4</v>
      </c>
      <c r="G12" s="1">
        <v>0</v>
      </c>
      <c r="H12" s="1">
        <v>15</v>
      </c>
      <c r="I12" s="1">
        <v>4</v>
      </c>
      <c r="J12" s="2">
        <f t="shared" ref="J12:J19" si="4">K12+L12+M12+N12+O12+P12</f>
        <v>1</v>
      </c>
      <c r="K12" s="1">
        <v>0</v>
      </c>
      <c r="L12" s="1">
        <v>0</v>
      </c>
      <c r="M12" s="1">
        <v>0</v>
      </c>
      <c r="N12" s="1">
        <v>0</v>
      </c>
      <c r="O12" s="1">
        <v>1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</row>
    <row r="13" spans="1:22" s="44" customFormat="1" ht="18" customHeight="1" x14ac:dyDescent="0.25">
      <c r="A13" s="12">
        <v>3</v>
      </c>
      <c r="B13" s="14" t="s">
        <v>39</v>
      </c>
      <c r="C13" s="1">
        <f t="shared" si="3"/>
        <v>30</v>
      </c>
      <c r="D13" s="1">
        <v>28</v>
      </c>
      <c r="E13" s="1">
        <v>0</v>
      </c>
      <c r="F13" s="1">
        <v>2</v>
      </c>
      <c r="G13" s="1">
        <v>0</v>
      </c>
      <c r="H13" s="1">
        <v>28</v>
      </c>
      <c r="I13" s="1">
        <v>3</v>
      </c>
      <c r="J13" s="2">
        <f t="shared" si="4"/>
        <v>6</v>
      </c>
      <c r="K13" s="1">
        <v>0</v>
      </c>
      <c r="L13" s="1">
        <v>0</v>
      </c>
      <c r="M13" s="1">
        <v>4</v>
      </c>
      <c r="N13" s="1">
        <v>0</v>
      </c>
      <c r="O13" s="1">
        <v>2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</row>
    <row r="14" spans="1:22" s="44" customFormat="1" ht="18" customHeight="1" x14ac:dyDescent="0.25">
      <c r="A14" s="12">
        <v>4</v>
      </c>
      <c r="B14" s="14" t="s">
        <v>40</v>
      </c>
      <c r="C14" s="1">
        <f t="shared" si="3"/>
        <v>288</v>
      </c>
      <c r="D14" s="1">
        <v>196</v>
      </c>
      <c r="E14" s="1">
        <v>0</v>
      </c>
      <c r="F14" s="1">
        <v>92</v>
      </c>
      <c r="G14" s="1">
        <v>17</v>
      </c>
      <c r="H14" s="1">
        <v>270</v>
      </c>
      <c r="I14" s="1">
        <v>14</v>
      </c>
      <c r="J14" s="2">
        <f t="shared" si="4"/>
        <v>6</v>
      </c>
      <c r="K14" s="1">
        <v>0</v>
      </c>
      <c r="L14" s="1">
        <v>0</v>
      </c>
      <c r="M14" s="1">
        <v>4</v>
      </c>
      <c r="N14" s="1">
        <v>0</v>
      </c>
      <c r="O14" s="1">
        <v>1</v>
      </c>
      <c r="P14" s="1">
        <v>1</v>
      </c>
      <c r="Q14" s="1">
        <v>0</v>
      </c>
      <c r="R14" s="1">
        <v>0</v>
      </c>
      <c r="S14" s="1">
        <v>0</v>
      </c>
      <c r="T14" s="1">
        <v>0</v>
      </c>
    </row>
    <row r="15" spans="1:22" s="44" customFormat="1" ht="18" customHeight="1" x14ac:dyDescent="0.25">
      <c r="A15" s="12">
        <v>5</v>
      </c>
      <c r="B15" s="14" t="s">
        <v>41</v>
      </c>
      <c r="C15" s="1">
        <f t="shared" si="3"/>
        <v>18</v>
      </c>
      <c r="D15" s="1">
        <v>14</v>
      </c>
      <c r="E15" s="1">
        <v>0</v>
      </c>
      <c r="F15" s="1">
        <v>4</v>
      </c>
      <c r="G15" s="1">
        <v>0</v>
      </c>
      <c r="H15" s="1">
        <v>0</v>
      </c>
      <c r="I15" s="1">
        <v>1</v>
      </c>
      <c r="J15" s="2">
        <f t="shared" si="4"/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1:22" s="44" customFormat="1" ht="18" customHeight="1" x14ac:dyDescent="0.25">
      <c r="A16" s="12">
        <v>6</v>
      </c>
      <c r="B16" s="14" t="s">
        <v>45</v>
      </c>
      <c r="C16" s="1">
        <f t="shared" si="3"/>
        <v>840</v>
      </c>
      <c r="D16" s="1">
        <v>458</v>
      </c>
      <c r="E16" s="1">
        <v>168</v>
      </c>
      <c r="F16" s="1">
        <v>214</v>
      </c>
      <c r="G16" s="1">
        <v>57</v>
      </c>
      <c r="H16" s="1">
        <v>675</v>
      </c>
      <c r="I16" s="1">
        <v>31</v>
      </c>
      <c r="J16" s="2">
        <f t="shared" si="4"/>
        <v>64</v>
      </c>
      <c r="K16" s="1">
        <v>0</v>
      </c>
      <c r="L16" s="1">
        <v>7</v>
      </c>
      <c r="M16" s="1">
        <v>29</v>
      </c>
      <c r="N16" s="1">
        <v>0</v>
      </c>
      <c r="O16" s="1">
        <v>25</v>
      </c>
      <c r="P16" s="1">
        <v>3</v>
      </c>
      <c r="Q16" s="1">
        <v>14</v>
      </c>
      <c r="R16" s="1">
        <v>42</v>
      </c>
      <c r="S16" s="1">
        <v>37</v>
      </c>
      <c r="T16" s="1">
        <v>5</v>
      </c>
    </row>
    <row r="17" spans="1:20" s="44" customFormat="1" ht="18" customHeight="1" x14ac:dyDescent="0.25">
      <c r="A17" s="12">
        <v>7</v>
      </c>
      <c r="B17" s="14" t="s">
        <v>42</v>
      </c>
      <c r="C17" s="1">
        <f t="shared" si="3"/>
        <v>109</v>
      </c>
      <c r="D17" s="1">
        <v>88</v>
      </c>
      <c r="E17" s="1">
        <v>9</v>
      </c>
      <c r="F17" s="1">
        <v>12</v>
      </c>
      <c r="G17" s="1">
        <v>18</v>
      </c>
      <c r="H17" s="1">
        <v>37</v>
      </c>
      <c r="I17" s="1">
        <v>10</v>
      </c>
      <c r="J17" s="2">
        <f t="shared" si="4"/>
        <v>22</v>
      </c>
      <c r="K17" s="1">
        <v>0</v>
      </c>
      <c r="L17" s="1">
        <v>8</v>
      </c>
      <c r="M17" s="1">
        <v>9</v>
      </c>
      <c r="N17" s="1">
        <v>1</v>
      </c>
      <c r="O17" s="1">
        <v>3</v>
      </c>
      <c r="P17" s="1">
        <v>1</v>
      </c>
      <c r="Q17" s="1">
        <v>0</v>
      </c>
      <c r="R17" s="1">
        <v>11</v>
      </c>
      <c r="S17" s="1">
        <v>11</v>
      </c>
      <c r="T17" s="1">
        <v>0</v>
      </c>
    </row>
    <row r="18" spans="1:20" s="44" customFormat="1" ht="18" customHeight="1" x14ac:dyDescent="0.25">
      <c r="A18" s="12">
        <v>8</v>
      </c>
      <c r="B18" s="14" t="s">
        <v>43</v>
      </c>
      <c r="C18" s="1">
        <f t="shared" si="3"/>
        <v>123</v>
      </c>
      <c r="D18" s="1">
        <v>100</v>
      </c>
      <c r="E18" s="1">
        <v>0</v>
      </c>
      <c r="F18" s="1">
        <v>23</v>
      </c>
      <c r="G18" s="1">
        <v>1</v>
      </c>
      <c r="H18" s="1">
        <v>114</v>
      </c>
      <c r="I18" s="1">
        <v>15</v>
      </c>
      <c r="J18" s="2">
        <f t="shared" si="4"/>
        <v>2</v>
      </c>
      <c r="K18" s="1">
        <v>0</v>
      </c>
      <c r="L18" s="1">
        <v>0</v>
      </c>
      <c r="M18" s="1">
        <v>1</v>
      </c>
      <c r="N18" s="1">
        <v>0</v>
      </c>
      <c r="O18" s="1">
        <v>1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</row>
    <row r="19" spans="1:20" s="44" customFormat="1" ht="18" customHeight="1" x14ac:dyDescent="0.25">
      <c r="A19" s="12">
        <v>9</v>
      </c>
      <c r="B19" s="14" t="s">
        <v>44</v>
      </c>
      <c r="C19" s="1">
        <f t="shared" si="3"/>
        <v>174</v>
      </c>
      <c r="D19" s="1">
        <v>158</v>
      </c>
      <c r="E19" s="1">
        <v>1</v>
      </c>
      <c r="F19" s="1">
        <v>15</v>
      </c>
      <c r="G19" s="1">
        <v>5</v>
      </c>
      <c r="H19" s="1">
        <v>94</v>
      </c>
      <c r="I19" s="1">
        <v>6</v>
      </c>
      <c r="J19" s="2">
        <f t="shared" si="4"/>
        <v>12</v>
      </c>
      <c r="K19" s="1">
        <v>0</v>
      </c>
      <c r="L19" s="1">
        <v>2</v>
      </c>
      <c r="M19" s="1">
        <v>7</v>
      </c>
      <c r="N19" s="1">
        <v>0</v>
      </c>
      <c r="O19" s="1">
        <v>2</v>
      </c>
      <c r="P19" s="1">
        <v>1</v>
      </c>
      <c r="Q19" s="1">
        <v>0</v>
      </c>
      <c r="R19" s="1">
        <v>0</v>
      </c>
      <c r="S19" s="1">
        <v>0</v>
      </c>
      <c r="T19" s="1">
        <v>0</v>
      </c>
    </row>
    <row r="20" spans="1:20" s="43" customFormat="1" ht="18" customHeight="1" x14ac:dyDescent="0.25">
      <c r="A20" s="104" t="s">
        <v>14</v>
      </c>
      <c r="B20" s="104"/>
      <c r="C20" s="1">
        <f>D20+E20+F20</f>
        <v>16651</v>
      </c>
      <c r="D20" s="2">
        <f t="shared" ref="D20:I20" si="5">SUM(D11:D19)</f>
        <v>13635</v>
      </c>
      <c r="E20" s="2">
        <f t="shared" si="5"/>
        <v>1036</v>
      </c>
      <c r="F20" s="2">
        <f t="shared" si="5"/>
        <v>1980</v>
      </c>
      <c r="G20" s="2">
        <f t="shared" si="5"/>
        <v>641</v>
      </c>
      <c r="H20" s="2">
        <f t="shared" si="5"/>
        <v>5315</v>
      </c>
      <c r="I20" s="2">
        <f t="shared" si="5"/>
        <v>837</v>
      </c>
      <c r="J20" s="2">
        <f t="shared" ref="J20" si="6">K20+L20+M20+N20+O20+P20</f>
        <v>1625</v>
      </c>
      <c r="K20" s="2">
        <f>SUM(K11:K19)</f>
        <v>10</v>
      </c>
      <c r="L20" s="2">
        <f>SUM(L11:L19)</f>
        <v>229</v>
      </c>
      <c r="M20" s="2">
        <f t="shared" ref="M20:T20" si="7">SUM(M11:M19)</f>
        <v>726</v>
      </c>
      <c r="N20" s="2">
        <f t="shared" si="7"/>
        <v>23</v>
      </c>
      <c r="O20" s="2">
        <f t="shared" si="7"/>
        <v>458</v>
      </c>
      <c r="P20" s="2">
        <f t="shared" si="7"/>
        <v>179</v>
      </c>
      <c r="Q20" s="2">
        <f t="shared" si="7"/>
        <v>428</v>
      </c>
      <c r="R20" s="2">
        <f t="shared" si="7"/>
        <v>671</v>
      </c>
      <c r="S20" s="2">
        <f t="shared" si="7"/>
        <v>511</v>
      </c>
      <c r="T20" s="2">
        <f t="shared" si="7"/>
        <v>160</v>
      </c>
    </row>
    <row r="21" spans="1:20" s="44" customFormat="1" ht="18" customHeight="1" x14ac:dyDescent="0.25">
      <c r="A21" s="48"/>
      <c r="B21" s="100" t="s">
        <v>100</v>
      </c>
      <c r="C21" s="101"/>
      <c r="D21" s="101"/>
      <c r="E21" s="101"/>
      <c r="F21" s="101"/>
      <c r="G21" s="101"/>
      <c r="H21" s="101"/>
      <c r="I21" s="101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</row>
    <row r="22" spans="1:20" s="44" customFormat="1" ht="18" customHeight="1" x14ac:dyDescent="0.25">
      <c r="A22" s="12">
        <v>1</v>
      </c>
      <c r="B22" s="14" t="s">
        <v>46</v>
      </c>
      <c r="C22" s="1">
        <f>D22+E22+F22</f>
        <v>16245</v>
      </c>
      <c r="D22" s="1">
        <v>16001</v>
      </c>
      <c r="E22" s="1">
        <v>244</v>
      </c>
      <c r="F22" s="1">
        <v>0</v>
      </c>
      <c r="G22" s="1">
        <v>630</v>
      </c>
      <c r="H22" s="1">
        <v>6453</v>
      </c>
      <c r="I22" s="1">
        <v>461</v>
      </c>
      <c r="J22" s="2">
        <f>SUM(K22:P22)</f>
        <v>1587</v>
      </c>
      <c r="K22" s="1">
        <v>7</v>
      </c>
      <c r="L22" s="1">
        <v>281</v>
      </c>
      <c r="M22" s="1">
        <v>652</v>
      </c>
      <c r="N22" s="1">
        <v>0</v>
      </c>
      <c r="O22" s="1">
        <v>483</v>
      </c>
      <c r="P22" s="1">
        <v>164</v>
      </c>
      <c r="Q22" s="1">
        <v>241</v>
      </c>
      <c r="R22" s="1">
        <v>402</v>
      </c>
      <c r="S22" s="1">
        <v>398</v>
      </c>
      <c r="T22" s="1">
        <v>4</v>
      </c>
    </row>
    <row r="23" spans="1:20" s="44" customFormat="1" ht="18" customHeight="1" x14ac:dyDescent="0.25">
      <c r="A23" s="12">
        <v>2</v>
      </c>
      <c r="B23" s="14" t="s">
        <v>20</v>
      </c>
      <c r="C23" s="1">
        <f t="shared" ref="C23:C27" si="8">D23+E23+F23</f>
        <v>1119</v>
      </c>
      <c r="D23" s="1">
        <v>1108</v>
      </c>
      <c r="E23" s="1">
        <v>11</v>
      </c>
      <c r="F23" s="1">
        <v>0</v>
      </c>
      <c r="G23" s="1">
        <v>181</v>
      </c>
      <c r="H23" s="1">
        <v>974</v>
      </c>
      <c r="I23" s="1">
        <v>11</v>
      </c>
      <c r="J23" s="2">
        <f>SUM(L23:P23)</f>
        <v>231</v>
      </c>
      <c r="K23" s="1">
        <v>0</v>
      </c>
      <c r="L23" s="1">
        <v>41</v>
      </c>
      <c r="M23" s="1">
        <v>96</v>
      </c>
      <c r="N23" s="1">
        <v>0</v>
      </c>
      <c r="O23" s="1">
        <v>84</v>
      </c>
      <c r="P23" s="1">
        <v>10</v>
      </c>
      <c r="Q23" s="1">
        <v>28</v>
      </c>
      <c r="R23" s="1">
        <v>93</v>
      </c>
      <c r="S23" s="1">
        <v>93</v>
      </c>
      <c r="T23" s="1">
        <v>0</v>
      </c>
    </row>
    <row r="24" spans="1:20" s="44" customFormat="1" ht="18" customHeight="1" x14ac:dyDescent="0.25">
      <c r="A24" s="12">
        <v>3</v>
      </c>
      <c r="B24" s="14" t="s">
        <v>21</v>
      </c>
      <c r="C24" s="1">
        <f t="shared" si="8"/>
        <v>2450</v>
      </c>
      <c r="D24" s="1">
        <v>2425</v>
      </c>
      <c r="E24" s="1">
        <v>25</v>
      </c>
      <c r="F24" s="1">
        <v>0</v>
      </c>
      <c r="G24" s="1">
        <v>99</v>
      </c>
      <c r="H24" s="1">
        <v>466</v>
      </c>
      <c r="I24" s="1">
        <v>51</v>
      </c>
      <c r="J24" s="2">
        <f>SUM(L24:P24)</f>
        <v>250</v>
      </c>
      <c r="K24" s="1">
        <v>0</v>
      </c>
      <c r="L24" s="1">
        <v>45</v>
      </c>
      <c r="M24" s="1">
        <v>109</v>
      </c>
      <c r="N24" s="1">
        <v>0</v>
      </c>
      <c r="O24" s="1">
        <v>86</v>
      </c>
      <c r="P24" s="1">
        <v>10</v>
      </c>
      <c r="Q24" s="1">
        <v>23</v>
      </c>
      <c r="R24" s="1">
        <v>79</v>
      </c>
      <c r="S24" s="1">
        <v>79</v>
      </c>
      <c r="T24" s="1">
        <v>0</v>
      </c>
    </row>
    <row r="25" spans="1:20" s="44" customFormat="1" ht="18" customHeight="1" x14ac:dyDescent="0.25">
      <c r="A25" s="12">
        <v>4</v>
      </c>
      <c r="B25" s="14" t="s">
        <v>22</v>
      </c>
      <c r="C25" s="1">
        <f t="shared" si="8"/>
        <v>1618</v>
      </c>
      <c r="D25" s="1">
        <v>1615</v>
      </c>
      <c r="E25" s="1">
        <v>3</v>
      </c>
      <c r="F25" s="1">
        <v>0</v>
      </c>
      <c r="G25" s="1">
        <v>61</v>
      </c>
      <c r="H25" s="1">
        <v>1601</v>
      </c>
      <c r="I25" s="1">
        <v>21</v>
      </c>
      <c r="J25" s="2">
        <f>SUM(L25:P25)</f>
        <v>245</v>
      </c>
      <c r="K25" s="1">
        <v>0</v>
      </c>
      <c r="L25" s="1">
        <v>26</v>
      </c>
      <c r="M25" s="1">
        <v>125</v>
      </c>
      <c r="N25" s="1">
        <v>0</v>
      </c>
      <c r="O25" s="1">
        <v>85</v>
      </c>
      <c r="P25" s="1">
        <v>9</v>
      </c>
      <c r="Q25" s="1">
        <v>22</v>
      </c>
      <c r="R25" s="1">
        <v>135</v>
      </c>
      <c r="S25" s="1">
        <v>135</v>
      </c>
      <c r="T25" s="1">
        <v>0</v>
      </c>
    </row>
    <row r="26" spans="1:20" s="44" customFormat="1" ht="18" customHeight="1" x14ac:dyDescent="0.25">
      <c r="A26" s="49">
        <v>5</v>
      </c>
      <c r="B26" s="34" t="s">
        <v>23</v>
      </c>
      <c r="C26" s="1">
        <f t="shared" si="8"/>
        <v>228</v>
      </c>
      <c r="D26" s="2">
        <v>228</v>
      </c>
      <c r="E26" s="2">
        <v>0</v>
      </c>
      <c r="F26" s="2">
        <v>0</v>
      </c>
      <c r="G26" s="2">
        <v>2</v>
      </c>
      <c r="H26" s="2">
        <v>216</v>
      </c>
      <c r="I26" s="2">
        <v>21</v>
      </c>
      <c r="J26" s="2">
        <f>SUM(M26:P26)</f>
        <v>4</v>
      </c>
      <c r="K26" s="2">
        <v>0</v>
      </c>
      <c r="L26" s="2">
        <v>0</v>
      </c>
      <c r="M26" s="2">
        <v>2</v>
      </c>
      <c r="N26" s="2">
        <v>0</v>
      </c>
      <c r="O26" s="2">
        <v>1</v>
      </c>
      <c r="P26" s="2">
        <v>1</v>
      </c>
      <c r="Q26" s="2">
        <v>0</v>
      </c>
      <c r="R26" s="2">
        <v>0</v>
      </c>
      <c r="S26" s="2">
        <v>0</v>
      </c>
      <c r="T26" s="2">
        <v>0</v>
      </c>
    </row>
    <row r="27" spans="1:20" s="44" customFormat="1" ht="18" customHeight="1" x14ac:dyDescent="0.25">
      <c r="A27" s="49">
        <v>6</v>
      </c>
      <c r="B27" s="34" t="s">
        <v>161</v>
      </c>
      <c r="C27" s="1">
        <f t="shared" si="8"/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f t="shared" ref="J27" si="9">L27+M27+N27+O27+P27</f>
        <v>1</v>
      </c>
      <c r="K27" s="2">
        <v>0</v>
      </c>
      <c r="L27" s="2">
        <v>0</v>
      </c>
      <c r="M27" s="2">
        <v>1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</row>
    <row r="28" spans="1:20" s="43" customFormat="1" ht="18" customHeight="1" x14ac:dyDescent="0.25">
      <c r="A28" s="104" t="s">
        <v>14</v>
      </c>
      <c r="B28" s="104"/>
      <c r="C28" s="1">
        <f>D28+E28+F28</f>
        <v>21660</v>
      </c>
      <c r="D28" s="2">
        <f t="shared" ref="D28:T28" si="10">SUM(D22:D27)</f>
        <v>21377</v>
      </c>
      <c r="E28" s="2">
        <f t="shared" si="10"/>
        <v>283</v>
      </c>
      <c r="F28" s="2">
        <f t="shared" si="10"/>
        <v>0</v>
      </c>
      <c r="G28" s="1">
        <f>G21+G22+G23+G24+G25+G26+G27</f>
        <v>973</v>
      </c>
      <c r="H28" s="2">
        <f t="shared" si="10"/>
        <v>9710</v>
      </c>
      <c r="I28" s="2">
        <f t="shared" si="10"/>
        <v>565</v>
      </c>
      <c r="J28" s="2">
        <f t="shared" si="10"/>
        <v>2318</v>
      </c>
      <c r="K28" s="2">
        <f t="shared" si="10"/>
        <v>7</v>
      </c>
      <c r="L28" s="2">
        <f t="shared" si="10"/>
        <v>393</v>
      </c>
      <c r="M28" s="2">
        <f t="shared" si="10"/>
        <v>985</v>
      </c>
      <c r="N28" s="2">
        <f t="shared" si="10"/>
        <v>0</v>
      </c>
      <c r="O28" s="2">
        <f t="shared" si="10"/>
        <v>739</v>
      </c>
      <c r="P28" s="2">
        <f t="shared" si="10"/>
        <v>194</v>
      </c>
      <c r="Q28" s="2">
        <f t="shared" si="10"/>
        <v>314</v>
      </c>
      <c r="R28" s="2">
        <v>918</v>
      </c>
      <c r="S28" s="2">
        <v>914</v>
      </c>
      <c r="T28" s="2">
        <f t="shared" si="10"/>
        <v>4</v>
      </c>
    </row>
    <row r="29" spans="1:20" s="44" customFormat="1" ht="18" customHeight="1" x14ac:dyDescent="0.25">
      <c r="A29" s="45"/>
      <c r="B29" s="13" t="s">
        <v>102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</row>
    <row r="30" spans="1:20" s="44" customFormat="1" ht="18" customHeight="1" x14ac:dyDescent="0.25">
      <c r="A30" s="12">
        <v>1</v>
      </c>
      <c r="B30" s="14" t="s">
        <v>79</v>
      </c>
      <c r="C30" s="12">
        <f t="shared" ref="C30" si="11">D30+E30+F30</f>
        <v>100</v>
      </c>
      <c r="D30" s="12">
        <v>52</v>
      </c>
      <c r="E30" s="12">
        <v>16</v>
      </c>
      <c r="F30" s="12">
        <v>32</v>
      </c>
      <c r="G30" s="12">
        <v>39</v>
      </c>
      <c r="H30" s="12">
        <v>0</v>
      </c>
      <c r="I30" s="12">
        <v>1</v>
      </c>
      <c r="J30" s="49">
        <f>K30+M30+N30+O30+P30+L30</f>
        <v>73</v>
      </c>
      <c r="K30" s="12">
        <v>1</v>
      </c>
      <c r="L30" s="12">
        <v>13</v>
      </c>
      <c r="M30" s="12">
        <v>23</v>
      </c>
      <c r="N30" s="12">
        <v>0</v>
      </c>
      <c r="O30" s="12">
        <v>35</v>
      </c>
      <c r="P30" s="12">
        <v>1</v>
      </c>
      <c r="Q30" s="12">
        <v>13</v>
      </c>
      <c r="R30" s="12">
        <v>44</v>
      </c>
      <c r="S30" s="12">
        <v>0</v>
      </c>
      <c r="T30" s="12">
        <v>44</v>
      </c>
    </row>
    <row r="31" spans="1:20" s="43" customFormat="1" ht="18" customHeight="1" x14ac:dyDescent="0.25">
      <c r="A31" s="104" t="s">
        <v>14</v>
      </c>
      <c r="B31" s="104"/>
      <c r="C31" s="1">
        <f>D31+E31+F31</f>
        <v>100</v>
      </c>
      <c r="D31" s="12">
        <f t="shared" ref="D31" si="12">D30</f>
        <v>52</v>
      </c>
      <c r="E31" s="12">
        <f t="shared" ref="E31" si="13">E30</f>
        <v>16</v>
      </c>
      <c r="F31" s="12">
        <f t="shared" ref="F31:G31" si="14">F30</f>
        <v>32</v>
      </c>
      <c r="G31" s="12">
        <f t="shared" si="14"/>
        <v>39</v>
      </c>
      <c r="H31" s="12">
        <f t="shared" ref="H31" si="15">H30</f>
        <v>0</v>
      </c>
      <c r="I31" s="12">
        <f t="shared" ref="I31" si="16">I30</f>
        <v>1</v>
      </c>
      <c r="J31" s="12">
        <f t="shared" ref="J31" si="17">J30</f>
        <v>73</v>
      </c>
      <c r="K31" s="12">
        <f t="shared" ref="K31" si="18">K30</f>
        <v>1</v>
      </c>
      <c r="L31" s="12">
        <f t="shared" ref="L31:M31" si="19">L30</f>
        <v>13</v>
      </c>
      <c r="M31" s="12">
        <f t="shared" si="19"/>
        <v>23</v>
      </c>
      <c r="N31" s="12">
        <f t="shared" ref="N31" si="20">N30</f>
        <v>0</v>
      </c>
      <c r="O31" s="12">
        <f t="shared" ref="O31" si="21">O30</f>
        <v>35</v>
      </c>
      <c r="P31" s="12">
        <f t="shared" ref="P31" si="22">P30</f>
        <v>1</v>
      </c>
      <c r="Q31" s="12">
        <f t="shared" ref="Q31" si="23">Q30</f>
        <v>13</v>
      </c>
      <c r="R31" s="12">
        <f t="shared" ref="R31" si="24">R30</f>
        <v>44</v>
      </c>
      <c r="S31" s="12">
        <f t="shared" ref="S31" si="25">S30</f>
        <v>0</v>
      </c>
      <c r="T31" s="12">
        <f t="shared" ref="T31" si="26">T30</f>
        <v>44</v>
      </c>
    </row>
    <row r="32" spans="1:20" s="44" customFormat="1" ht="18" customHeight="1" x14ac:dyDescent="0.25">
      <c r="A32" s="45"/>
      <c r="B32" s="102" t="s">
        <v>103</v>
      </c>
      <c r="C32" s="103"/>
      <c r="D32" s="103"/>
      <c r="E32" s="103"/>
      <c r="F32" s="103"/>
      <c r="G32" s="103"/>
      <c r="H32" s="103"/>
      <c r="I32" s="103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</row>
    <row r="33" spans="1:20" s="44" customFormat="1" ht="18" customHeight="1" x14ac:dyDescent="0.25">
      <c r="A33" s="3">
        <v>1</v>
      </c>
      <c r="B33" s="17" t="s">
        <v>47</v>
      </c>
      <c r="C33" s="1">
        <f>D33+E33+F33</f>
        <v>89</v>
      </c>
      <c r="D33" s="1">
        <v>52</v>
      </c>
      <c r="E33" s="1">
        <v>1</v>
      </c>
      <c r="F33" s="1">
        <v>36</v>
      </c>
      <c r="G33" s="1">
        <v>10</v>
      </c>
      <c r="H33" s="1">
        <v>87</v>
      </c>
      <c r="I33" s="1">
        <v>2</v>
      </c>
      <c r="J33" s="2">
        <f t="shared" ref="J33:J38" si="27">K33+L33+M33+N33+O33+P33</f>
        <v>8</v>
      </c>
      <c r="K33" s="1">
        <v>0</v>
      </c>
      <c r="L33" s="1">
        <v>3</v>
      </c>
      <c r="M33" s="1">
        <v>5</v>
      </c>
      <c r="N33" s="1">
        <v>0</v>
      </c>
      <c r="O33" s="1">
        <v>0</v>
      </c>
      <c r="P33" s="1">
        <v>0</v>
      </c>
      <c r="Q33" s="1"/>
      <c r="R33" s="1"/>
      <c r="S33" s="1"/>
      <c r="T33" s="1"/>
    </row>
    <row r="34" spans="1:20" s="44" customFormat="1" ht="18" customHeight="1" x14ac:dyDescent="0.25">
      <c r="A34" s="3">
        <v>2</v>
      </c>
      <c r="B34" s="17" t="s">
        <v>48</v>
      </c>
      <c r="C34" s="1">
        <f t="shared" ref="C34:C38" si="28">D34+E34+F34</f>
        <v>7061</v>
      </c>
      <c r="D34" s="1">
        <v>5053</v>
      </c>
      <c r="E34" s="1">
        <v>1748</v>
      </c>
      <c r="F34" s="1">
        <v>260</v>
      </c>
      <c r="G34" s="1">
        <v>599</v>
      </c>
      <c r="H34" s="1">
        <v>2243</v>
      </c>
      <c r="I34" s="1">
        <v>231</v>
      </c>
      <c r="J34" s="2">
        <f t="shared" si="27"/>
        <v>757</v>
      </c>
      <c r="K34" s="1">
        <v>1</v>
      </c>
      <c r="L34" s="1">
        <v>128</v>
      </c>
      <c r="M34" s="1">
        <v>242</v>
      </c>
      <c r="N34" s="1">
        <v>0</v>
      </c>
      <c r="O34" s="1">
        <v>314</v>
      </c>
      <c r="P34" s="1">
        <v>72</v>
      </c>
      <c r="Q34" s="1">
        <v>50</v>
      </c>
      <c r="R34" s="1">
        <v>220</v>
      </c>
      <c r="S34" s="1">
        <v>218</v>
      </c>
      <c r="T34" s="1">
        <v>2</v>
      </c>
    </row>
    <row r="35" spans="1:20" s="44" customFormat="1" ht="18" customHeight="1" x14ac:dyDescent="0.25">
      <c r="A35" s="3">
        <v>3</v>
      </c>
      <c r="B35" s="17" t="s">
        <v>51</v>
      </c>
      <c r="C35" s="1">
        <f t="shared" si="28"/>
        <v>47</v>
      </c>
      <c r="D35" s="1">
        <v>41</v>
      </c>
      <c r="E35" s="1">
        <v>4</v>
      </c>
      <c r="F35" s="1">
        <v>2</v>
      </c>
      <c r="G35" s="1">
        <v>3</v>
      </c>
      <c r="H35" s="1">
        <v>46</v>
      </c>
      <c r="I35" s="1">
        <v>3</v>
      </c>
      <c r="J35" s="2">
        <f t="shared" si="27"/>
        <v>10</v>
      </c>
      <c r="K35" s="1">
        <v>0</v>
      </c>
      <c r="L35" s="1">
        <v>1</v>
      </c>
      <c r="M35" s="1">
        <v>8</v>
      </c>
      <c r="N35" s="1">
        <v>0</v>
      </c>
      <c r="O35" s="1">
        <v>1</v>
      </c>
      <c r="P35" s="1">
        <v>0</v>
      </c>
      <c r="Q35" s="1"/>
      <c r="R35" s="1"/>
      <c r="S35" s="1"/>
      <c r="T35" s="1"/>
    </row>
    <row r="36" spans="1:20" s="44" customFormat="1" ht="18" customHeight="1" x14ac:dyDescent="0.25">
      <c r="A36" s="3">
        <v>4</v>
      </c>
      <c r="B36" s="17" t="s">
        <v>50</v>
      </c>
      <c r="C36" s="1">
        <f t="shared" si="28"/>
        <v>2648</v>
      </c>
      <c r="D36" s="1">
        <v>1947</v>
      </c>
      <c r="E36" s="1">
        <v>563</v>
      </c>
      <c r="F36" s="1">
        <v>138</v>
      </c>
      <c r="G36" s="1">
        <v>76</v>
      </c>
      <c r="H36" s="1">
        <v>310</v>
      </c>
      <c r="I36" s="1">
        <v>170</v>
      </c>
      <c r="J36" s="2">
        <f t="shared" si="27"/>
        <v>161</v>
      </c>
      <c r="K36" s="1">
        <v>0</v>
      </c>
      <c r="L36" s="1">
        <v>24</v>
      </c>
      <c r="M36" s="1">
        <v>52</v>
      </c>
      <c r="N36" s="1">
        <v>0</v>
      </c>
      <c r="O36" s="1">
        <v>41</v>
      </c>
      <c r="P36" s="1">
        <v>44</v>
      </c>
      <c r="Q36" s="1">
        <v>10</v>
      </c>
      <c r="R36" s="1">
        <v>92</v>
      </c>
      <c r="S36" s="1">
        <v>92</v>
      </c>
      <c r="T36" s="1"/>
    </row>
    <row r="37" spans="1:20" s="44" customFormat="1" ht="18" customHeight="1" x14ac:dyDescent="0.25">
      <c r="A37" s="3">
        <v>5</v>
      </c>
      <c r="B37" s="17" t="s">
        <v>135</v>
      </c>
      <c r="C37" s="1">
        <f t="shared" si="28"/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2">
        <f t="shared" si="27"/>
        <v>3</v>
      </c>
      <c r="K37" s="1">
        <v>0</v>
      </c>
      <c r="L37" s="1">
        <v>0</v>
      </c>
      <c r="M37" s="1">
        <v>3</v>
      </c>
      <c r="N37" s="1">
        <v>0</v>
      </c>
      <c r="O37" s="1">
        <v>0</v>
      </c>
      <c r="P37" s="1">
        <v>0</v>
      </c>
      <c r="Q37" s="1"/>
      <c r="R37" s="1"/>
      <c r="S37" s="1"/>
      <c r="T37" s="1"/>
    </row>
    <row r="38" spans="1:20" s="44" customFormat="1" ht="17.25" customHeight="1" x14ac:dyDescent="0.25">
      <c r="A38" s="3">
        <v>6</v>
      </c>
      <c r="B38" s="17" t="s">
        <v>49</v>
      </c>
      <c r="C38" s="1">
        <f t="shared" si="28"/>
        <v>52</v>
      </c>
      <c r="D38" s="1">
        <v>49</v>
      </c>
      <c r="E38" s="1">
        <v>1</v>
      </c>
      <c r="F38" s="1">
        <v>2</v>
      </c>
      <c r="G38" s="1">
        <v>2</v>
      </c>
      <c r="H38" s="1">
        <v>51</v>
      </c>
      <c r="I38" s="1">
        <v>4</v>
      </c>
      <c r="J38" s="2">
        <f t="shared" si="27"/>
        <v>3</v>
      </c>
      <c r="K38" s="1">
        <v>0</v>
      </c>
      <c r="L38" s="1">
        <v>3</v>
      </c>
      <c r="M38" s="1">
        <v>0</v>
      </c>
      <c r="N38" s="1">
        <v>0</v>
      </c>
      <c r="O38" s="1">
        <v>0</v>
      </c>
      <c r="P38" s="1">
        <v>0</v>
      </c>
      <c r="Q38" s="1"/>
      <c r="R38" s="1"/>
      <c r="S38" s="1"/>
      <c r="T38" s="1"/>
    </row>
    <row r="39" spans="1:20" s="43" customFormat="1" ht="18" customHeight="1" x14ac:dyDescent="0.25">
      <c r="A39" s="104" t="s">
        <v>14</v>
      </c>
      <c r="B39" s="104"/>
      <c r="C39" s="1">
        <f>D39+E39+F39</f>
        <v>9897</v>
      </c>
      <c r="D39" s="1">
        <f t="shared" ref="D39:I39" si="29">D33+D34+D35+D36+D38</f>
        <v>7142</v>
      </c>
      <c r="E39" s="1">
        <f t="shared" si="29"/>
        <v>2317</v>
      </c>
      <c r="F39" s="1">
        <f t="shared" si="29"/>
        <v>438</v>
      </c>
      <c r="G39" s="1">
        <f>G32+G33+G34+G35+G36+G37+G38</f>
        <v>690</v>
      </c>
      <c r="H39" s="1">
        <f t="shared" si="29"/>
        <v>2737</v>
      </c>
      <c r="I39" s="1">
        <f t="shared" si="29"/>
        <v>410</v>
      </c>
      <c r="J39" s="1">
        <f>SUM(J33:J38)</f>
        <v>942</v>
      </c>
      <c r="K39" s="1">
        <f t="shared" ref="K39:T39" si="30">SUM(K33:K38)</f>
        <v>1</v>
      </c>
      <c r="L39" s="1">
        <f t="shared" si="30"/>
        <v>159</v>
      </c>
      <c r="M39" s="1">
        <f t="shared" si="30"/>
        <v>310</v>
      </c>
      <c r="N39" s="1">
        <f t="shared" si="30"/>
        <v>0</v>
      </c>
      <c r="O39" s="1">
        <f t="shared" si="30"/>
        <v>356</v>
      </c>
      <c r="P39" s="1">
        <f t="shared" si="30"/>
        <v>116</v>
      </c>
      <c r="Q39" s="1">
        <f t="shared" si="30"/>
        <v>60</v>
      </c>
      <c r="R39" s="1">
        <f t="shared" si="30"/>
        <v>312</v>
      </c>
      <c r="S39" s="1">
        <f t="shared" si="30"/>
        <v>310</v>
      </c>
      <c r="T39" s="1">
        <f t="shared" si="30"/>
        <v>2</v>
      </c>
    </row>
    <row r="40" spans="1:20" s="44" customFormat="1" ht="18" customHeight="1" x14ac:dyDescent="0.25">
      <c r="A40" s="18"/>
      <c r="B40" s="102" t="s">
        <v>104</v>
      </c>
      <c r="C40" s="103"/>
      <c r="D40" s="103"/>
      <c r="E40" s="103"/>
      <c r="F40" s="103"/>
      <c r="G40" s="103"/>
      <c r="H40" s="103"/>
      <c r="I40" s="103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50"/>
    </row>
    <row r="41" spans="1:20" s="44" customFormat="1" ht="18" customHeight="1" x14ac:dyDescent="0.25">
      <c r="A41" s="51">
        <v>1</v>
      </c>
      <c r="B41" s="14" t="s">
        <v>52</v>
      </c>
      <c r="C41" s="1">
        <f t="shared" ref="C41" si="31">D41+E41+F41</f>
        <v>2187</v>
      </c>
      <c r="D41" s="1">
        <v>1934</v>
      </c>
      <c r="E41" s="1">
        <v>83</v>
      </c>
      <c r="F41" s="1">
        <v>170</v>
      </c>
      <c r="G41" s="1">
        <v>99</v>
      </c>
      <c r="H41" s="1">
        <v>0</v>
      </c>
      <c r="I41" s="1">
        <v>56</v>
      </c>
      <c r="J41" s="2">
        <f>K41+M41+N41+O41+P41+L41</f>
        <v>218</v>
      </c>
      <c r="K41" s="1">
        <v>0</v>
      </c>
      <c r="L41" s="1">
        <v>22</v>
      </c>
      <c r="M41" s="1">
        <v>92</v>
      </c>
      <c r="N41" s="1">
        <v>0</v>
      </c>
      <c r="O41" s="1">
        <v>71</v>
      </c>
      <c r="P41" s="1">
        <v>33</v>
      </c>
      <c r="Q41" s="1">
        <v>0</v>
      </c>
      <c r="R41" s="1">
        <v>20</v>
      </c>
      <c r="S41" s="1">
        <v>0</v>
      </c>
      <c r="T41" s="1">
        <v>20</v>
      </c>
    </row>
    <row r="42" spans="1:20" s="43" customFormat="1" ht="18" customHeight="1" x14ac:dyDescent="0.25">
      <c r="A42" s="104" t="s">
        <v>14</v>
      </c>
      <c r="B42" s="104"/>
      <c r="C42" s="1">
        <f>D42+E42+F42</f>
        <v>2187</v>
      </c>
      <c r="D42" s="1">
        <f t="shared" ref="D42:G42" si="32">D41</f>
        <v>1934</v>
      </c>
      <c r="E42" s="1">
        <f t="shared" si="32"/>
        <v>83</v>
      </c>
      <c r="F42" s="1">
        <f t="shared" si="32"/>
        <v>170</v>
      </c>
      <c r="G42" s="1">
        <f t="shared" si="32"/>
        <v>99</v>
      </c>
      <c r="H42" s="1">
        <f t="shared" ref="H42:K42" si="33">H41</f>
        <v>0</v>
      </c>
      <c r="I42" s="1">
        <f t="shared" si="33"/>
        <v>56</v>
      </c>
      <c r="J42" s="1">
        <f t="shared" si="33"/>
        <v>218</v>
      </c>
      <c r="K42" s="1">
        <f t="shared" si="33"/>
        <v>0</v>
      </c>
      <c r="L42" s="1">
        <v>22</v>
      </c>
      <c r="M42" s="1">
        <v>92</v>
      </c>
      <c r="N42" s="1">
        <f t="shared" ref="N42:T42" si="34">N41</f>
        <v>0</v>
      </c>
      <c r="O42" s="1">
        <v>71</v>
      </c>
      <c r="P42" s="1">
        <v>33</v>
      </c>
      <c r="Q42" s="1">
        <f t="shared" si="34"/>
        <v>0</v>
      </c>
      <c r="R42" s="1">
        <f t="shared" si="34"/>
        <v>20</v>
      </c>
      <c r="S42" s="1">
        <f t="shared" si="34"/>
        <v>0</v>
      </c>
      <c r="T42" s="1">
        <f t="shared" si="34"/>
        <v>20</v>
      </c>
    </row>
    <row r="43" spans="1:20" s="44" customFormat="1" ht="18" customHeight="1" x14ac:dyDescent="0.25">
      <c r="A43" s="45"/>
      <c r="B43" s="102" t="s">
        <v>105</v>
      </c>
      <c r="C43" s="103"/>
      <c r="D43" s="103"/>
      <c r="E43" s="103"/>
      <c r="F43" s="103"/>
      <c r="G43" s="103"/>
      <c r="H43" s="103"/>
      <c r="I43" s="103"/>
      <c r="J43" s="15"/>
      <c r="K43" s="15"/>
      <c r="L43" s="15"/>
      <c r="M43" s="15"/>
      <c r="N43" s="15"/>
      <c r="O43" s="15"/>
      <c r="P43" s="15"/>
      <c r="Q43" s="15"/>
      <c r="R43" s="46"/>
      <c r="S43" s="19"/>
      <c r="T43" s="20"/>
    </row>
    <row r="44" spans="1:20" s="44" customFormat="1" ht="18" customHeight="1" x14ac:dyDescent="0.25">
      <c r="A44" s="3">
        <v>1</v>
      </c>
      <c r="B44" s="17" t="s">
        <v>53</v>
      </c>
      <c r="C44" s="12">
        <f t="shared" ref="C44:C50" si="35">D44+E44+F44</f>
        <v>1531</v>
      </c>
      <c r="D44" s="1">
        <v>1143</v>
      </c>
      <c r="E44" s="3">
        <v>102</v>
      </c>
      <c r="F44" s="3">
        <v>286</v>
      </c>
      <c r="G44" s="3">
        <v>192</v>
      </c>
      <c r="H44" s="4">
        <v>630</v>
      </c>
      <c r="I44" s="3">
        <v>11</v>
      </c>
      <c r="J44" s="49">
        <v>532</v>
      </c>
      <c r="K44" s="3">
        <v>1</v>
      </c>
      <c r="L44" s="3">
        <v>130</v>
      </c>
      <c r="M44" s="3">
        <v>224</v>
      </c>
      <c r="N44" s="3">
        <v>1</v>
      </c>
      <c r="O44" s="3">
        <v>184</v>
      </c>
      <c r="P44" s="3">
        <v>119</v>
      </c>
      <c r="Q44" s="3">
        <v>32</v>
      </c>
      <c r="R44" s="52">
        <v>127</v>
      </c>
      <c r="S44" s="3">
        <v>127</v>
      </c>
      <c r="T44" s="3">
        <v>0</v>
      </c>
    </row>
    <row r="45" spans="1:20" s="44" customFormat="1" ht="18" customHeight="1" x14ac:dyDescent="0.25">
      <c r="A45" s="3">
        <v>2</v>
      </c>
      <c r="B45" s="17" t="s">
        <v>54</v>
      </c>
      <c r="C45" s="1">
        <f t="shared" si="35"/>
        <v>1984</v>
      </c>
      <c r="D45" s="1">
        <v>1704</v>
      </c>
      <c r="E45" s="1">
        <v>24</v>
      </c>
      <c r="F45" s="1">
        <v>256</v>
      </c>
      <c r="G45" s="1">
        <v>51</v>
      </c>
      <c r="H45" s="1">
        <v>1889</v>
      </c>
      <c r="I45" s="1">
        <v>20</v>
      </c>
      <c r="J45" s="2">
        <v>169</v>
      </c>
      <c r="K45" s="1">
        <v>0</v>
      </c>
      <c r="L45" s="1">
        <v>46</v>
      </c>
      <c r="M45" s="1">
        <v>61</v>
      </c>
      <c r="N45" s="1">
        <v>3</v>
      </c>
      <c r="O45" s="1">
        <v>52</v>
      </c>
      <c r="P45" s="1">
        <v>36</v>
      </c>
      <c r="Q45" s="1">
        <v>5</v>
      </c>
      <c r="R45" s="52">
        <v>28</v>
      </c>
      <c r="S45" s="1">
        <v>28</v>
      </c>
      <c r="T45" s="1">
        <v>0</v>
      </c>
    </row>
    <row r="46" spans="1:20" s="44" customFormat="1" ht="18" customHeight="1" x14ac:dyDescent="0.25">
      <c r="A46" s="3">
        <v>3</v>
      </c>
      <c r="B46" s="17" t="s">
        <v>129</v>
      </c>
      <c r="C46" s="1">
        <f t="shared" si="35"/>
        <v>1145</v>
      </c>
      <c r="D46" s="1">
        <v>921</v>
      </c>
      <c r="E46" s="1">
        <v>1</v>
      </c>
      <c r="F46" s="1">
        <v>223</v>
      </c>
      <c r="G46" s="1">
        <v>33</v>
      </c>
      <c r="H46" s="1">
        <v>611</v>
      </c>
      <c r="I46" s="1">
        <v>15</v>
      </c>
      <c r="J46" s="2">
        <v>72</v>
      </c>
      <c r="K46" s="1">
        <v>0</v>
      </c>
      <c r="L46" s="1">
        <v>7</v>
      </c>
      <c r="M46" s="1">
        <v>24</v>
      </c>
      <c r="N46" s="1">
        <v>1</v>
      </c>
      <c r="O46" s="1">
        <v>14</v>
      </c>
      <c r="P46" s="1">
        <v>29</v>
      </c>
      <c r="Q46" s="1">
        <v>0</v>
      </c>
      <c r="R46" s="52">
        <v>3</v>
      </c>
      <c r="S46" s="1">
        <v>3</v>
      </c>
      <c r="T46" s="1">
        <v>0</v>
      </c>
    </row>
    <row r="47" spans="1:20" s="44" customFormat="1" ht="18" customHeight="1" x14ac:dyDescent="0.25">
      <c r="A47" s="3">
        <v>4</v>
      </c>
      <c r="B47" s="17" t="s">
        <v>130</v>
      </c>
      <c r="C47" s="1">
        <f t="shared" si="35"/>
        <v>339</v>
      </c>
      <c r="D47" s="1">
        <v>264</v>
      </c>
      <c r="E47" s="1">
        <v>28</v>
      </c>
      <c r="F47" s="1">
        <v>47</v>
      </c>
      <c r="G47" s="1">
        <v>39</v>
      </c>
      <c r="H47" s="1">
        <v>144</v>
      </c>
      <c r="I47" s="1">
        <v>9</v>
      </c>
      <c r="J47" s="2">
        <v>138</v>
      </c>
      <c r="K47" s="1">
        <v>0</v>
      </c>
      <c r="L47" s="1">
        <v>40</v>
      </c>
      <c r="M47" s="1">
        <v>59</v>
      </c>
      <c r="N47" s="1">
        <v>2</v>
      </c>
      <c r="O47" s="1">
        <v>40</v>
      </c>
      <c r="P47" s="1">
        <v>42</v>
      </c>
      <c r="Q47" s="1">
        <v>10</v>
      </c>
      <c r="R47" s="52">
        <v>45</v>
      </c>
      <c r="S47" s="1">
        <v>43</v>
      </c>
      <c r="T47" s="1">
        <v>2</v>
      </c>
    </row>
    <row r="48" spans="1:20" s="44" customFormat="1" ht="18" customHeight="1" x14ac:dyDescent="0.25">
      <c r="A48" s="3">
        <v>5</v>
      </c>
      <c r="B48" s="17" t="s">
        <v>131</v>
      </c>
      <c r="C48" s="1">
        <f t="shared" si="35"/>
        <v>762</v>
      </c>
      <c r="D48" s="1">
        <v>388</v>
      </c>
      <c r="E48" s="1">
        <v>2</v>
      </c>
      <c r="F48" s="1">
        <v>372</v>
      </c>
      <c r="G48" s="1">
        <v>29</v>
      </c>
      <c r="H48" s="1">
        <v>737</v>
      </c>
      <c r="I48" s="1">
        <v>5</v>
      </c>
      <c r="J48" s="2">
        <v>51</v>
      </c>
      <c r="K48" s="1">
        <v>0</v>
      </c>
      <c r="L48" s="1">
        <v>7</v>
      </c>
      <c r="M48" s="1">
        <v>19</v>
      </c>
      <c r="N48" s="1">
        <v>1</v>
      </c>
      <c r="O48" s="1">
        <v>16</v>
      </c>
      <c r="P48" s="1">
        <v>12</v>
      </c>
      <c r="Q48" s="1">
        <v>0</v>
      </c>
      <c r="R48" s="52">
        <v>4</v>
      </c>
      <c r="S48" s="1">
        <v>4</v>
      </c>
      <c r="T48" s="1">
        <v>0</v>
      </c>
    </row>
    <row r="49" spans="1:22" s="44" customFormat="1" ht="18" hidden="1" customHeight="1" x14ac:dyDescent="0.25">
      <c r="A49" s="3">
        <v>6</v>
      </c>
      <c r="B49" s="53"/>
      <c r="C49" s="1">
        <f t="shared" si="35"/>
        <v>0</v>
      </c>
      <c r="D49" s="1"/>
      <c r="E49" s="1"/>
      <c r="F49" s="1"/>
      <c r="G49" s="1"/>
      <c r="H49" s="1"/>
      <c r="I49" s="1"/>
      <c r="J49" s="2">
        <f t="shared" ref="J49:J50" si="36">K49+M49+N49+O49+P49</f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2" s="44" customFormat="1" ht="18" hidden="1" customHeight="1" x14ac:dyDescent="0.25">
      <c r="A50" s="3">
        <v>7</v>
      </c>
      <c r="B50" s="4"/>
      <c r="C50" s="1">
        <f t="shared" si="35"/>
        <v>0</v>
      </c>
      <c r="D50" s="1"/>
      <c r="E50" s="1"/>
      <c r="F50" s="1"/>
      <c r="G50" s="1"/>
      <c r="H50" s="1"/>
      <c r="I50" s="1"/>
      <c r="J50" s="2">
        <f t="shared" si="36"/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2" s="43" customFormat="1" ht="18" customHeight="1" x14ac:dyDescent="0.25">
      <c r="A51" s="104" t="s">
        <v>14</v>
      </c>
      <c r="B51" s="104"/>
      <c r="C51" s="1">
        <f>D51+E51+F51</f>
        <v>5761</v>
      </c>
      <c r="D51" s="1">
        <f t="shared" ref="D51:T51" si="37">D44+D45+D46+D47+D48+D49+D50</f>
        <v>4420</v>
      </c>
      <c r="E51" s="1">
        <f t="shared" si="37"/>
        <v>157</v>
      </c>
      <c r="F51" s="1">
        <f t="shared" si="37"/>
        <v>1184</v>
      </c>
      <c r="G51" s="1">
        <f t="shared" si="37"/>
        <v>344</v>
      </c>
      <c r="H51" s="1">
        <v>4019</v>
      </c>
      <c r="I51" s="1">
        <f t="shared" si="37"/>
        <v>60</v>
      </c>
      <c r="J51" s="1">
        <f t="shared" si="37"/>
        <v>962</v>
      </c>
      <c r="K51" s="1">
        <f t="shared" si="37"/>
        <v>1</v>
      </c>
      <c r="L51" s="1">
        <f t="shared" si="37"/>
        <v>230</v>
      </c>
      <c r="M51" s="1">
        <f t="shared" si="37"/>
        <v>387</v>
      </c>
      <c r="N51" s="1">
        <f t="shared" si="37"/>
        <v>8</v>
      </c>
      <c r="O51" s="1">
        <f t="shared" si="37"/>
        <v>306</v>
      </c>
      <c r="P51" s="1">
        <v>29</v>
      </c>
      <c r="Q51" s="1">
        <f t="shared" si="37"/>
        <v>47</v>
      </c>
      <c r="R51" s="1">
        <f t="shared" si="37"/>
        <v>207</v>
      </c>
      <c r="S51" s="1">
        <f t="shared" si="37"/>
        <v>205</v>
      </c>
      <c r="T51" s="1">
        <f t="shared" si="37"/>
        <v>2</v>
      </c>
    </row>
    <row r="52" spans="1:22" s="44" customFormat="1" ht="18" customHeight="1" x14ac:dyDescent="0.25">
      <c r="A52" s="54"/>
      <c r="B52" s="103" t="s">
        <v>106</v>
      </c>
      <c r="C52" s="103"/>
      <c r="D52" s="103"/>
      <c r="E52" s="103"/>
      <c r="F52" s="103"/>
      <c r="G52" s="103"/>
      <c r="H52" s="103"/>
      <c r="I52" s="103"/>
      <c r="J52" s="21"/>
      <c r="K52" s="21"/>
      <c r="L52" s="21"/>
      <c r="M52" s="21"/>
      <c r="N52" s="21"/>
      <c r="O52" s="21"/>
      <c r="P52" s="21"/>
      <c r="Q52" s="21"/>
      <c r="R52" s="35"/>
      <c r="S52" s="22"/>
      <c r="T52" s="23"/>
    </row>
    <row r="53" spans="1:22" s="44" customFormat="1" ht="18" customHeight="1" x14ac:dyDescent="0.25">
      <c r="A53" s="3">
        <v>1</v>
      </c>
      <c r="B53" s="24" t="s">
        <v>80</v>
      </c>
      <c r="C53" s="12">
        <f t="shared" ref="C53" si="38">D53+E53+F53</f>
        <v>0</v>
      </c>
      <c r="D53" s="3"/>
      <c r="E53" s="3"/>
      <c r="F53" s="3"/>
      <c r="G53" s="3"/>
      <c r="H53" s="3"/>
      <c r="I53" s="3"/>
      <c r="J53" s="49">
        <f t="shared" ref="J53" si="39">K53+M53+N53+O53+P53</f>
        <v>2</v>
      </c>
      <c r="K53" s="3">
        <v>2</v>
      </c>
      <c r="L53" s="3"/>
      <c r="M53" s="3"/>
      <c r="N53" s="3"/>
      <c r="O53" s="3"/>
      <c r="P53" s="3"/>
      <c r="Q53" s="3"/>
      <c r="R53" s="3"/>
      <c r="S53" s="3"/>
      <c r="T53" s="3"/>
    </row>
    <row r="54" spans="1:22" s="44" customFormat="1" ht="18" customHeight="1" x14ac:dyDescent="0.25">
      <c r="A54" s="104" t="s">
        <v>14</v>
      </c>
      <c r="B54" s="104"/>
      <c r="C54" s="12">
        <f t="shared" ref="C54" si="40">D54+E54+F54</f>
        <v>0</v>
      </c>
      <c r="D54" s="3">
        <f>D53</f>
        <v>0</v>
      </c>
      <c r="E54" s="3">
        <f t="shared" ref="E54:K54" si="41">E53</f>
        <v>0</v>
      </c>
      <c r="F54" s="3">
        <f t="shared" si="41"/>
        <v>0</v>
      </c>
      <c r="G54" s="3">
        <f t="shared" si="41"/>
        <v>0</v>
      </c>
      <c r="H54" s="3">
        <f t="shared" si="41"/>
        <v>0</v>
      </c>
      <c r="I54" s="3">
        <f t="shared" si="41"/>
        <v>0</v>
      </c>
      <c r="J54" s="3">
        <f t="shared" si="41"/>
        <v>2</v>
      </c>
      <c r="K54" s="3">
        <f t="shared" si="41"/>
        <v>2</v>
      </c>
      <c r="L54" s="3">
        <f t="shared" ref="L54" si="42">L53</f>
        <v>0</v>
      </c>
      <c r="M54" s="3">
        <f t="shared" ref="M54" si="43">M53</f>
        <v>0</v>
      </c>
      <c r="N54" s="3">
        <f t="shared" ref="N54" si="44">N53</f>
        <v>0</v>
      </c>
      <c r="O54" s="3">
        <f t="shared" ref="O54" si="45">O53</f>
        <v>0</v>
      </c>
      <c r="P54" s="3">
        <f t="shared" ref="P54" si="46">P53</f>
        <v>0</v>
      </c>
      <c r="Q54" s="3">
        <f t="shared" ref="Q54" si="47">Q53</f>
        <v>0</v>
      </c>
      <c r="R54" s="3">
        <f t="shared" ref="R54" si="48">R53</f>
        <v>0</v>
      </c>
      <c r="S54" s="3">
        <f t="shared" ref="S54" si="49">S53</f>
        <v>0</v>
      </c>
      <c r="T54" s="3">
        <f t="shared" ref="T54" si="50">T53</f>
        <v>0</v>
      </c>
      <c r="U54" s="43"/>
      <c r="V54" s="43"/>
    </row>
    <row r="55" spans="1:22" s="44" customFormat="1" ht="18" customHeight="1" x14ac:dyDescent="0.25">
      <c r="A55" s="25"/>
      <c r="B55" s="103" t="s">
        <v>107</v>
      </c>
      <c r="C55" s="103"/>
      <c r="D55" s="103"/>
      <c r="E55" s="103"/>
      <c r="F55" s="103"/>
      <c r="G55" s="103"/>
      <c r="H55" s="103"/>
      <c r="I55" s="103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55"/>
    </row>
    <row r="56" spans="1:22" s="44" customFormat="1" ht="18" customHeight="1" x14ac:dyDescent="0.25">
      <c r="A56" s="12">
        <v>1</v>
      </c>
      <c r="B56" s="14" t="s">
        <v>55</v>
      </c>
      <c r="C56" s="1">
        <f t="shared" ref="C56:C57" si="51">D56+E56+F56</f>
        <v>13684</v>
      </c>
      <c r="D56" s="1">
        <v>11202</v>
      </c>
      <c r="E56" s="1">
        <v>1773</v>
      </c>
      <c r="F56" s="1">
        <v>709</v>
      </c>
      <c r="G56" s="1">
        <v>764</v>
      </c>
      <c r="H56" s="1">
        <v>5396</v>
      </c>
      <c r="I56" s="1">
        <v>318</v>
      </c>
      <c r="J56" s="2">
        <f>K56+M56+N56+O56+P56+L56</f>
        <v>1503</v>
      </c>
      <c r="K56" s="1">
        <v>4</v>
      </c>
      <c r="L56" s="1">
        <v>510</v>
      </c>
      <c r="M56" s="1">
        <v>596</v>
      </c>
      <c r="N56" s="1">
        <v>15</v>
      </c>
      <c r="O56" s="1">
        <v>373</v>
      </c>
      <c r="P56" s="1">
        <v>5</v>
      </c>
      <c r="Q56" s="1">
        <v>361</v>
      </c>
      <c r="R56" s="1">
        <f>S56+T56</f>
        <v>862</v>
      </c>
      <c r="S56" s="1">
        <v>840</v>
      </c>
      <c r="T56" s="1">
        <v>22</v>
      </c>
      <c r="V56" s="56"/>
    </row>
    <row r="57" spans="1:22" s="44" customFormat="1" ht="24" customHeight="1" x14ac:dyDescent="0.25">
      <c r="A57" s="12">
        <v>2</v>
      </c>
      <c r="B57" s="14" t="s">
        <v>56</v>
      </c>
      <c r="C57" s="1">
        <f t="shared" si="51"/>
        <v>427</v>
      </c>
      <c r="D57" s="1">
        <v>347</v>
      </c>
      <c r="E57" s="1">
        <v>57</v>
      </c>
      <c r="F57" s="1">
        <v>23</v>
      </c>
      <c r="G57" s="1">
        <v>51</v>
      </c>
      <c r="H57" s="1">
        <v>427</v>
      </c>
      <c r="I57" s="1">
        <v>0</v>
      </c>
      <c r="J57" s="2">
        <f>K57+M57+N57+O57+P57+L57</f>
        <v>88</v>
      </c>
      <c r="K57" s="1">
        <v>0</v>
      </c>
      <c r="L57" s="1">
        <v>28</v>
      </c>
      <c r="M57" s="1">
        <v>29</v>
      </c>
      <c r="N57" s="1">
        <v>1</v>
      </c>
      <c r="O57" s="1">
        <v>30</v>
      </c>
      <c r="P57" s="1"/>
      <c r="Q57" s="1">
        <v>30</v>
      </c>
      <c r="R57" s="1">
        <f>S57+T57</f>
        <v>57</v>
      </c>
      <c r="S57" s="1">
        <v>57</v>
      </c>
      <c r="T57" s="1"/>
    </row>
    <row r="58" spans="1:22" s="43" customFormat="1" ht="18" customHeight="1" x14ac:dyDescent="0.25">
      <c r="A58" s="97" t="s">
        <v>14</v>
      </c>
      <c r="B58" s="98"/>
      <c r="C58" s="1">
        <f>D58+E58+F58</f>
        <v>14111</v>
      </c>
      <c r="D58" s="2">
        <f t="shared" ref="D58:T58" si="52">SUM(D56:D57)</f>
        <v>11549</v>
      </c>
      <c r="E58" s="2">
        <f t="shared" si="52"/>
        <v>1830</v>
      </c>
      <c r="F58" s="2">
        <f t="shared" si="52"/>
        <v>732</v>
      </c>
      <c r="G58" s="1">
        <f>G51+G52+G53+G54+G55+G56+G57</f>
        <v>1159</v>
      </c>
      <c r="H58" s="2">
        <f t="shared" si="52"/>
        <v>5823</v>
      </c>
      <c r="I58" s="2">
        <f t="shared" si="52"/>
        <v>318</v>
      </c>
      <c r="J58" s="2">
        <f t="shared" si="52"/>
        <v>1591</v>
      </c>
      <c r="K58" s="2">
        <f t="shared" si="52"/>
        <v>4</v>
      </c>
      <c r="L58" s="2">
        <f t="shared" si="52"/>
        <v>538</v>
      </c>
      <c r="M58" s="2">
        <f t="shared" si="52"/>
        <v>625</v>
      </c>
      <c r="N58" s="2">
        <f t="shared" si="52"/>
        <v>16</v>
      </c>
      <c r="O58" s="2">
        <f t="shared" si="52"/>
        <v>403</v>
      </c>
      <c r="P58" s="2">
        <f t="shared" si="52"/>
        <v>5</v>
      </c>
      <c r="Q58" s="2">
        <f t="shared" si="52"/>
        <v>391</v>
      </c>
      <c r="R58" s="2">
        <f t="shared" si="52"/>
        <v>919</v>
      </c>
      <c r="S58" s="2">
        <f t="shared" si="52"/>
        <v>897</v>
      </c>
      <c r="T58" s="2">
        <f t="shared" si="52"/>
        <v>22</v>
      </c>
    </row>
    <row r="59" spans="1:22" s="44" customFormat="1" ht="18" customHeight="1" x14ac:dyDescent="0.25">
      <c r="A59" s="57"/>
      <c r="B59" s="103" t="s">
        <v>108</v>
      </c>
      <c r="C59" s="103"/>
      <c r="D59" s="103"/>
      <c r="E59" s="103"/>
      <c r="F59" s="103"/>
      <c r="G59" s="103"/>
      <c r="H59" s="103"/>
      <c r="I59" s="103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7"/>
    </row>
    <row r="60" spans="1:22" s="44" customFormat="1" ht="18" customHeight="1" x14ac:dyDescent="0.25">
      <c r="A60" s="3">
        <v>1</v>
      </c>
      <c r="B60" s="17" t="s">
        <v>59</v>
      </c>
      <c r="C60" s="1">
        <f t="shared" ref="C60:C66" si="53">D60+E60+F60</f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2">
        <f>K60+M60+N60+O60+P60+L60</f>
        <v>18</v>
      </c>
      <c r="K60" s="1">
        <v>0</v>
      </c>
      <c r="L60" s="1">
        <v>9</v>
      </c>
      <c r="M60" s="1">
        <v>8</v>
      </c>
      <c r="N60" s="1">
        <v>0</v>
      </c>
      <c r="O60" s="1">
        <v>1</v>
      </c>
      <c r="P60" s="1">
        <v>0</v>
      </c>
      <c r="Q60" s="1">
        <v>0</v>
      </c>
      <c r="R60" s="1">
        <v>1</v>
      </c>
      <c r="S60" s="1">
        <v>0</v>
      </c>
      <c r="T60" s="1">
        <v>1</v>
      </c>
    </row>
    <row r="61" spans="1:22" s="44" customFormat="1" ht="18" customHeight="1" x14ac:dyDescent="0.25">
      <c r="A61" s="3">
        <v>2</v>
      </c>
      <c r="B61" s="17" t="s">
        <v>58</v>
      </c>
      <c r="C61" s="1">
        <f t="shared" si="53"/>
        <v>563</v>
      </c>
      <c r="D61" s="1">
        <v>14</v>
      </c>
      <c r="E61" s="1">
        <v>127</v>
      </c>
      <c r="F61" s="1">
        <v>422</v>
      </c>
      <c r="G61" s="1">
        <v>41</v>
      </c>
      <c r="H61" s="1">
        <v>0</v>
      </c>
      <c r="I61" s="1">
        <v>4</v>
      </c>
      <c r="J61" s="2">
        <f t="shared" ref="J61:J66" si="54">K61+M61+N61+O61+P61+L61</f>
        <v>144</v>
      </c>
      <c r="K61" s="1">
        <v>0</v>
      </c>
      <c r="L61" s="1">
        <v>65</v>
      </c>
      <c r="M61" s="1">
        <v>61</v>
      </c>
      <c r="N61" s="1">
        <v>0</v>
      </c>
      <c r="O61" s="1">
        <v>17</v>
      </c>
      <c r="P61" s="1">
        <v>1</v>
      </c>
      <c r="Q61" s="1">
        <v>5</v>
      </c>
      <c r="R61" s="1">
        <v>32</v>
      </c>
      <c r="S61" s="1">
        <v>0</v>
      </c>
      <c r="T61" s="1">
        <v>32</v>
      </c>
    </row>
    <row r="62" spans="1:22" s="44" customFormat="1" ht="18" customHeight="1" x14ac:dyDescent="0.25">
      <c r="A62" s="3">
        <v>3</v>
      </c>
      <c r="B62" s="17" t="s">
        <v>57</v>
      </c>
      <c r="C62" s="1">
        <f t="shared" si="53"/>
        <v>2539</v>
      </c>
      <c r="D62" s="1">
        <v>2518</v>
      </c>
      <c r="E62" s="1">
        <v>21</v>
      </c>
      <c r="F62" s="1">
        <v>0</v>
      </c>
      <c r="G62" s="1">
        <v>307</v>
      </c>
      <c r="H62" s="1">
        <v>899</v>
      </c>
      <c r="I62" s="1">
        <v>38</v>
      </c>
      <c r="J62" s="2">
        <f t="shared" si="54"/>
        <v>324</v>
      </c>
      <c r="K62" s="1">
        <v>0</v>
      </c>
      <c r="L62" s="1">
        <v>53</v>
      </c>
      <c r="M62" s="1">
        <v>134</v>
      </c>
      <c r="N62" s="1">
        <v>1</v>
      </c>
      <c r="O62" s="1">
        <v>134</v>
      </c>
      <c r="P62" s="1">
        <v>2</v>
      </c>
      <c r="Q62" s="1">
        <v>2</v>
      </c>
      <c r="R62" s="1">
        <v>32</v>
      </c>
      <c r="S62" s="1">
        <v>1</v>
      </c>
      <c r="T62" s="1">
        <v>31</v>
      </c>
    </row>
    <row r="63" spans="1:22" s="44" customFormat="1" ht="18" customHeight="1" x14ac:dyDescent="0.25">
      <c r="A63" s="3">
        <v>4</v>
      </c>
      <c r="B63" s="17" t="s">
        <v>136</v>
      </c>
      <c r="C63" s="1">
        <f t="shared" si="53"/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2">
        <f t="shared" si="54"/>
        <v>1</v>
      </c>
      <c r="K63" s="1">
        <v>0</v>
      </c>
      <c r="L63" s="1">
        <v>0</v>
      </c>
      <c r="M63" s="1">
        <v>1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</row>
    <row r="64" spans="1:22" s="44" customFormat="1" ht="18" customHeight="1" x14ac:dyDescent="0.25">
      <c r="A64" s="3">
        <v>5</v>
      </c>
      <c r="B64" s="17" t="s">
        <v>137</v>
      </c>
      <c r="C64" s="1">
        <f t="shared" si="53"/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2">
        <f t="shared" si="54"/>
        <v>1</v>
      </c>
      <c r="K64" s="1">
        <v>0</v>
      </c>
      <c r="L64" s="1">
        <v>0</v>
      </c>
      <c r="M64" s="1">
        <v>1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</row>
    <row r="65" spans="1:20" s="44" customFormat="1" ht="18" customHeight="1" x14ac:dyDescent="0.25">
      <c r="A65" s="3">
        <v>6</v>
      </c>
      <c r="B65" s="17" t="s">
        <v>138</v>
      </c>
      <c r="C65" s="1">
        <f t="shared" si="53"/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2">
        <f t="shared" si="54"/>
        <v>2</v>
      </c>
      <c r="K65" s="1">
        <v>0</v>
      </c>
      <c r="L65" s="1">
        <v>0</v>
      </c>
      <c r="M65" s="1">
        <v>2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</row>
    <row r="66" spans="1:20" s="44" customFormat="1" ht="18" customHeight="1" x14ac:dyDescent="0.25">
      <c r="A66" s="58">
        <v>7</v>
      </c>
      <c r="B66" s="53" t="s">
        <v>139</v>
      </c>
      <c r="C66" s="1">
        <f t="shared" si="53"/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2">
        <f t="shared" si="54"/>
        <v>3</v>
      </c>
      <c r="K66" s="1">
        <v>0</v>
      </c>
      <c r="L66" s="1">
        <v>0</v>
      </c>
      <c r="M66" s="1">
        <v>3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</row>
    <row r="67" spans="1:20" s="43" customFormat="1" ht="18" customHeight="1" x14ac:dyDescent="0.25">
      <c r="A67" s="104" t="s">
        <v>14</v>
      </c>
      <c r="B67" s="104"/>
      <c r="C67" s="1">
        <f>D67+E67+F67</f>
        <v>3102</v>
      </c>
      <c r="D67" s="1">
        <f t="shared" ref="D67:T67" si="55">D60+D61+D62+D63+D64+D65+D66</f>
        <v>2532</v>
      </c>
      <c r="E67" s="1">
        <f t="shared" si="55"/>
        <v>148</v>
      </c>
      <c r="F67" s="1">
        <f t="shared" si="55"/>
        <v>422</v>
      </c>
      <c r="G67" s="1">
        <f>G60+G61+G62+G63+G64+G65+G66</f>
        <v>348</v>
      </c>
      <c r="H67" s="1">
        <f t="shared" si="55"/>
        <v>899</v>
      </c>
      <c r="I67" s="1">
        <f t="shared" si="55"/>
        <v>42</v>
      </c>
      <c r="J67" s="1">
        <f t="shared" si="55"/>
        <v>493</v>
      </c>
      <c r="K67" s="1">
        <f t="shared" si="55"/>
        <v>0</v>
      </c>
      <c r="L67" s="1">
        <f>L60+L61+L62+L63+L64+L65+L66</f>
        <v>127</v>
      </c>
      <c r="M67" s="1">
        <f t="shared" si="55"/>
        <v>210</v>
      </c>
      <c r="N67" s="1">
        <f t="shared" si="55"/>
        <v>1</v>
      </c>
      <c r="O67" s="1">
        <f t="shared" si="55"/>
        <v>152</v>
      </c>
      <c r="P67" s="1">
        <f t="shared" si="55"/>
        <v>3</v>
      </c>
      <c r="Q67" s="1">
        <f t="shared" si="55"/>
        <v>7</v>
      </c>
      <c r="R67" s="1">
        <f t="shared" si="55"/>
        <v>65</v>
      </c>
      <c r="S67" s="1">
        <f t="shared" si="55"/>
        <v>1</v>
      </c>
      <c r="T67" s="1">
        <f t="shared" si="55"/>
        <v>64</v>
      </c>
    </row>
    <row r="68" spans="1:20" s="44" customFormat="1" ht="18" customHeight="1" x14ac:dyDescent="0.25">
      <c r="A68" s="28"/>
      <c r="B68" s="103" t="s">
        <v>109</v>
      </c>
      <c r="C68" s="103"/>
      <c r="D68" s="103"/>
      <c r="E68" s="103"/>
      <c r="F68" s="103"/>
      <c r="G68" s="103"/>
      <c r="H68" s="103"/>
      <c r="I68" s="10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59"/>
    </row>
    <row r="69" spans="1:20" s="44" customFormat="1" ht="18" customHeight="1" x14ac:dyDescent="0.25">
      <c r="A69" s="12">
        <v>1</v>
      </c>
      <c r="B69" s="14" t="s">
        <v>81</v>
      </c>
      <c r="C69" s="1">
        <f>D69+E69+F69</f>
        <v>10177</v>
      </c>
      <c r="D69" s="1">
        <v>9384</v>
      </c>
      <c r="E69" s="1">
        <v>775</v>
      </c>
      <c r="F69" s="1">
        <v>18</v>
      </c>
      <c r="G69" s="1">
        <v>1311</v>
      </c>
      <c r="H69" s="1">
        <v>1327</v>
      </c>
      <c r="I69" s="1">
        <v>230</v>
      </c>
      <c r="J69" s="2">
        <f>K69+M69+N69+O69+P69+L69</f>
        <v>953</v>
      </c>
      <c r="K69" s="1">
        <v>5</v>
      </c>
      <c r="L69" s="1">
        <v>207</v>
      </c>
      <c r="M69" s="1">
        <v>438</v>
      </c>
      <c r="N69" s="1">
        <v>73</v>
      </c>
      <c r="O69" s="1">
        <v>228</v>
      </c>
      <c r="P69" s="1">
        <v>2</v>
      </c>
      <c r="Q69" s="1">
        <v>59</v>
      </c>
      <c r="R69" s="1">
        <v>281</v>
      </c>
      <c r="S69" s="1">
        <v>254</v>
      </c>
      <c r="T69" s="1">
        <v>27</v>
      </c>
    </row>
    <row r="70" spans="1:20" s="44" customFormat="1" ht="18" customHeight="1" x14ac:dyDescent="0.25">
      <c r="A70" s="12">
        <v>2</v>
      </c>
      <c r="B70" s="14" t="s">
        <v>182</v>
      </c>
      <c r="C70" s="1">
        <f t="shared" ref="C70:C76" si="56">D70+E70+F70</f>
        <v>0</v>
      </c>
      <c r="D70" s="1"/>
      <c r="E70" s="1"/>
      <c r="F70" s="1"/>
      <c r="G70" s="1"/>
      <c r="H70" s="1"/>
      <c r="I70" s="1"/>
      <c r="J70" s="2">
        <f t="shared" ref="J70:J76" si="57">K70+M70+N70+O70+P70+L70</f>
        <v>4</v>
      </c>
      <c r="K70" s="1"/>
      <c r="L70" s="1"/>
      <c r="M70" s="1">
        <v>4</v>
      </c>
      <c r="N70" s="1"/>
      <c r="O70" s="1"/>
      <c r="P70" s="1"/>
      <c r="Q70" s="1"/>
      <c r="R70" s="1"/>
      <c r="S70" s="1"/>
      <c r="T70" s="1"/>
    </row>
    <row r="71" spans="1:20" s="44" customFormat="1" ht="18" customHeight="1" x14ac:dyDescent="0.25">
      <c r="A71" s="12">
        <v>3</v>
      </c>
      <c r="B71" s="14" t="s">
        <v>183</v>
      </c>
      <c r="C71" s="1">
        <f t="shared" si="56"/>
        <v>0</v>
      </c>
      <c r="D71" s="1"/>
      <c r="E71" s="1"/>
      <c r="F71" s="1"/>
      <c r="G71" s="1"/>
      <c r="H71" s="1"/>
      <c r="I71" s="1"/>
      <c r="J71" s="2">
        <f t="shared" si="57"/>
        <v>2</v>
      </c>
      <c r="K71" s="1"/>
      <c r="L71" s="1"/>
      <c r="M71" s="1">
        <v>2</v>
      </c>
      <c r="N71" s="1"/>
      <c r="O71" s="1"/>
      <c r="P71" s="1"/>
      <c r="Q71" s="1"/>
      <c r="R71" s="1"/>
      <c r="S71" s="1"/>
      <c r="T71" s="1"/>
    </row>
    <row r="72" spans="1:20" s="44" customFormat="1" ht="18" customHeight="1" x14ac:dyDescent="0.25">
      <c r="A72" s="12">
        <v>4</v>
      </c>
      <c r="B72" s="14" t="s">
        <v>184</v>
      </c>
      <c r="C72" s="1">
        <f t="shared" si="56"/>
        <v>0</v>
      </c>
      <c r="D72" s="1"/>
      <c r="E72" s="1"/>
      <c r="F72" s="1"/>
      <c r="G72" s="1"/>
      <c r="H72" s="1"/>
      <c r="I72" s="1"/>
      <c r="J72" s="2">
        <f t="shared" si="57"/>
        <v>1</v>
      </c>
      <c r="K72" s="1"/>
      <c r="L72" s="1"/>
      <c r="M72" s="1">
        <v>1</v>
      </c>
      <c r="N72" s="1"/>
      <c r="O72" s="1"/>
      <c r="P72" s="1"/>
      <c r="Q72" s="1"/>
      <c r="R72" s="1"/>
      <c r="S72" s="1"/>
      <c r="T72" s="1"/>
    </row>
    <row r="73" spans="1:20" s="44" customFormat="1" ht="18" customHeight="1" x14ac:dyDescent="0.25">
      <c r="A73" s="12">
        <v>5</v>
      </c>
      <c r="B73" s="14" t="s">
        <v>185</v>
      </c>
      <c r="C73" s="1">
        <f t="shared" si="56"/>
        <v>0</v>
      </c>
      <c r="D73" s="1"/>
      <c r="E73" s="1"/>
      <c r="F73" s="1"/>
      <c r="G73" s="1"/>
      <c r="H73" s="1"/>
      <c r="I73" s="1"/>
      <c r="J73" s="2">
        <f t="shared" si="57"/>
        <v>2</v>
      </c>
      <c r="K73" s="1"/>
      <c r="L73" s="1"/>
      <c r="M73" s="1">
        <v>2</v>
      </c>
      <c r="N73" s="1"/>
      <c r="O73" s="1"/>
      <c r="P73" s="1"/>
      <c r="Q73" s="1"/>
      <c r="R73" s="1"/>
      <c r="S73" s="1"/>
      <c r="T73" s="1"/>
    </row>
    <row r="74" spans="1:20" s="44" customFormat="1" ht="18" customHeight="1" x14ac:dyDescent="0.25">
      <c r="A74" s="12">
        <v>6</v>
      </c>
      <c r="B74" s="14" t="s">
        <v>186</v>
      </c>
      <c r="C74" s="1">
        <f t="shared" si="56"/>
        <v>0</v>
      </c>
      <c r="D74" s="1"/>
      <c r="E74" s="1"/>
      <c r="F74" s="1"/>
      <c r="G74" s="1"/>
      <c r="H74" s="1"/>
      <c r="I74" s="1"/>
      <c r="J74" s="2">
        <f t="shared" si="57"/>
        <v>1</v>
      </c>
      <c r="K74" s="1"/>
      <c r="L74" s="1"/>
      <c r="M74" s="1">
        <v>1</v>
      </c>
      <c r="N74" s="1"/>
      <c r="O74" s="1"/>
      <c r="P74" s="1"/>
      <c r="Q74" s="1"/>
      <c r="R74" s="1"/>
      <c r="S74" s="1"/>
      <c r="T74" s="1"/>
    </row>
    <row r="75" spans="1:20" s="44" customFormat="1" ht="15.75" customHeight="1" x14ac:dyDescent="0.25">
      <c r="A75" s="12">
        <v>7</v>
      </c>
      <c r="B75" s="14" t="s">
        <v>187</v>
      </c>
      <c r="C75" s="1">
        <f t="shared" si="56"/>
        <v>0</v>
      </c>
      <c r="D75" s="1"/>
      <c r="E75" s="1"/>
      <c r="F75" s="1"/>
      <c r="G75" s="1"/>
      <c r="H75" s="1"/>
      <c r="I75" s="1"/>
      <c r="J75" s="2">
        <f t="shared" si="57"/>
        <v>1</v>
      </c>
      <c r="K75" s="1"/>
      <c r="L75" s="1"/>
      <c r="M75" s="1">
        <v>1</v>
      </c>
      <c r="N75" s="1"/>
      <c r="O75" s="1"/>
      <c r="P75" s="1"/>
      <c r="Q75" s="1"/>
      <c r="R75" s="1"/>
      <c r="S75" s="1"/>
      <c r="T75" s="1"/>
    </row>
    <row r="76" spans="1:20" s="44" customFormat="1" ht="18.75" customHeight="1" x14ac:dyDescent="0.25">
      <c r="A76" s="12">
        <v>8</v>
      </c>
      <c r="B76" s="14" t="s">
        <v>188</v>
      </c>
      <c r="C76" s="1">
        <f t="shared" si="56"/>
        <v>2</v>
      </c>
      <c r="D76" s="1">
        <v>2</v>
      </c>
      <c r="E76" s="1"/>
      <c r="F76" s="1"/>
      <c r="G76" s="1"/>
      <c r="H76" s="1">
        <v>2</v>
      </c>
      <c r="I76" s="1"/>
      <c r="J76" s="2">
        <f t="shared" si="57"/>
        <v>0</v>
      </c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43" customFormat="1" ht="18" customHeight="1" x14ac:dyDescent="0.25">
      <c r="A77" s="104" t="s">
        <v>14</v>
      </c>
      <c r="B77" s="104"/>
      <c r="C77" s="1">
        <f>D77+E77+F77</f>
        <v>10179</v>
      </c>
      <c r="D77" s="1">
        <f t="shared" ref="D77:T77" si="58">SUM(D69:D76)</f>
        <v>9386</v>
      </c>
      <c r="E77" s="1">
        <f t="shared" si="58"/>
        <v>775</v>
      </c>
      <c r="F77" s="1">
        <f t="shared" si="58"/>
        <v>18</v>
      </c>
      <c r="G77" s="1">
        <f t="shared" si="58"/>
        <v>1311</v>
      </c>
      <c r="H77" s="1">
        <f t="shared" si="58"/>
        <v>1329</v>
      </c>
      <c r="I77" s="1">
        <f t="shared" si="58"/>
        <v>230</v>
      </c>
      <c r="J77" s="1">
        <f t="shared" si="58"/>
        <v>964</v>
      </c>
      <c r="K77" s="1">
        <f t="shared" si="58"/>
        <v>5</v>
      </c>
      <c r="L77" s="1">
        <f t="shared" si="58"/>
        <v>207</v>
      </c>
      <c r="M77" s="1">
        <f t="shared" si="58"/>
        <v>449</v>
      </c>
      <c r="N77" s="1">
        <f t="shared" si="58"/>
        <v>73</v>
      </c>
      <c r="O77" s="1">
        <f t="shared" si="58"/>
        <v>228</v>
      </c>
      <c r="P77" s="1">
        <f t="shared" si="58"/>
        <v>2</v>
      </c>
      <c r="Q77" s="1">
        <f t="shared" si="58"/>
        <v>59</v>
      </c>
      <c r="R77" s="1">
        <f t="shared" si="58"/>
        <v>281</v>
      </c>
      <c r="S77" s="1">
        <f t="shared" si="58"/>
        <v>254</v>
      </c>
      <c r="T77" s="1">
        <f t="shared" si="58"/>
        <v>27</v>
      </c>
    </row>
    <row r="78" spans="1:20" s="43" customFormat="1" ht="18" customHeight="1" x14ac:dyDescent="0.25">
      <c r="A78" s="30"/>
      <c r="B78" s="103" t="s">
        <v>179</v>
      </c>
      <c r="C78" s="103"/>
      <c r="D78" s="103"/>
      <c r="E78" s="103"/>
      <c r="F78" s="103"/>
      <c r="G78" s="103"/>
      <c r="H78" s="103"/>
      <c r="I78" s="103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1"/>
    </row>
    <row r="79" spans="1:20" s="43" customFormat="1" ht="18" customHeight="1" x14ac:dyDescent="0.25">
      <c r="A79" s="4">
        <v>1</v>
      </c>
      <c r="B79" s="14" t="s">
        <v>189</v>
      </c>
      <c r="C79" s="1">
        <f>D79+E79+F79</f>
        <v>219</v>
      </c>
      <c r="D79" s="2">
        <v>44</v>
      </c>
      <c r="E79" s="2">
        <v>1</v>
      </c>
      <c r="F79" s="2">
        <v>174</v>
      </c>
      <c r="G79" s="2">
        <v>10</v>
      </c>
      <c r="H79" s="2"/>
      <c r="I79" s="2">
        <v>11</v>
      </c>
      <c r="J79" s="2">
        <f>K79+M79+N79+O79+P79+L79</f>
        <v>6</v>
      </c>
      <c r="K79" s="2"/>
      <c r="L79" s="2">
        <v>2</v>
      </c>
      <c r="M79" s="2"/>
      <c r="N79" s="2"/>
      <c r="O79" s="2">
        <v>1</v>
      </c>
      <c r="P79" s="2">
        <v>3</v>
      </c>
      <c r="Q79" s="2"/>
      <c r="R79" s="2">
        <f>S79+T79</f>
        <v>0</v>
      </c>
      <c r="S79" s="2"/>
      <c r="T79" s="2"/>
    </row>
    <row r="80" spans="1:20" s="43" customFormat="1" ht="18" customHeight="1" x14ac:dyDescent="0.25">
      <c r="A80" s="4">
        <v>2</v>
      </c>
      <c r="B80" s="14" t="s">
        <v>190</v>
      </c>
      <c r="C80" s="1">
        <f t="shared" ref="C80:C89" si="59">D80+E80+F80</f>
        <v>6898</v>
      </c>
      <c r="D80" s="2">
        <v>5919</v>
      </c>
      <c r="E80" s="2">
        <v>129</v>
      </c>
      <c r="F80" s="2">
        <v>850</v>
      </c>
      <c r="G80" s="2">
        <v>1162</v>
      </c>
      <c r="H80" s="2">
        <v>1310</v>
      </c>
      <c r="I80" s="2">
        <v>198</v>
      </c>
      <c r="J80" s="2">
        <f t="shared" ref="J80:J89" si="60">K80+M80+N80+O80+P80+L80</f>
        <v>975</v>
      </c>
      <c r="K80" s="2">
        <v>15</v>
      </c>
      <c r="L80" s="2">
        <v>346</v>
      </c>
      <c r="M80" s="2">
        <v>272</v>
      </c>
      <c r="N80" s="2"/>
      <c r="O80" s="2">
        <v>249</v>
      </c>
      <c r="P80" s="2">
        <v>93</v>
      </c>
      <c r="Q80" s="2">
        <v>72</v>
      </c>
      <c r="R80" s="2">
        <f t="shared" ref="R80:R89" si="61">S80+T80</f>
        <v>330</v>
      </c>
      <c r="S80" s="2">
        <v>313</v>
      </c>
      <c r="T80" s="2">
        <v>17</v>
      </c>
    </row>
    <row r="81" spans="1:20" s="43" customFormat="1" ht="18" customHeight="1" x14ac:dyDescent="0.25">
      <c r="A81" s="4">
        <v>3</v>
      </c>
      <c r="B81" s="14" t="s">
        <v>191</v>
      </c>
      <c r="C81" s="1">
        <f t="shared" si="59"/>
        <v>177</v>
      </c>
      <c r="D81" s="2">
        <v>130</v>
      </c>
      <c r="E81" s="2">
        <v>2</v>
      </c>
      <c r="F81" s="2">
        <v>45</v>
      </c>
      <c r="G81" s="2">
        <v>6</v>
      </c>
      <c r="H81" s="2">
        <v>3</v>
      </c>
      <c r="I81" s="2">
        <v>4</v>
      </c>
      <c r="J81" s="2">
        <f t="shared" si="60"/>
        <v>8</v>
      </c>
      <c r="K81" s="2"/>
      <c r="L81" s="2">
        <v>3</v>
      </c>
      <c r="M81" s="2">
        <v>1</v>
      </c>
      <c r="N81" s="2"/>
      <c r="O81" s="2">
        <v>1</v>
      </c>
      <c r="P81" s="2">
        <v>3</v>
      </c>
      <c r="Q81" s="2"/>
      <c r="R81" s="2">
        <f t="shared" si="61"/>
        <v>0</v>
      </c>
      <c r="S81" s="2"/>
      <c r="T81" s="2"/>
    </row>
    <row r="82" spans="1:20" s="43" customFormat="1" ht="18" customHeight="1" x14ac:dyDescent="0.25">
      <c r="A82" s="4">
        <v>4</v>
      </c>
      <c r="B82" s="14" t="s">
        <v>192</v>
      </c>
      <c r="C82" s="1">
        <f t="shared" si="59"/>
        <v>230</v>
      </c>
      <c r="D82" s="2">
        <v>143</v>
      </c>
      <c r="E82" s="2">
        <v>4</v>
      </c>
      <c r="F82" s="2">
        <v>83</v>
      </c>
      <c r="G82" s="2">
        <v>22</v>
      </c>
      <c r="H82" s="2">
        <v>13</v>
      </c>
      <c r="I82" s="2">
        <v>7</v>
      </c>
      <c r="J82" s="2">
        <f t="shared" si="60"/>
        <v>11</v>
      </c>
      <c r="K82" s="2"/>
      <c r="L82" s="2">
        <v>3</v>
      </c>
      <c r="M82" s="2"/>
      <c r="N82" s="2"/>
      <c r="O82" s="2">
        <v>2</v>
      </c>
      <c r="P82" s="2">
        <v>6</v>
      </c>
      <c r="Q82" s="2"/>
      <c r="R82" s="2">
        <f t="shared" si="61"/>
        <v>1</v>
      </c>
      <c r="S82" s="2">
        <v>1</v>
      </c>
      <c r="T82" s="2"/>
    </row>
    <row r="83" spans="1:20" s="43" customFormat="1" ht="18" customHeight="1" x14ac:dyDescent="0.25">
      <c r="A83" s="4">
        <v>5</v>
      </c>
      <c r="B83" s="14" t="s">
        <v>193</v>
      </c>
      <c r="C83" s="1">
        <f t="shared" si="59"/>
        <v>2</v>
      </c>
      <c r="D83" s="2">
        <v>1</v>
      </c>
      <c r="E83" s="2"/>
      <c r="F83" s="2">
        <v>1</v>
      </c>
      <c r="G83" s="2">
        <v>1</v>
      </c>
      <c r="H83" s="2"/>
      <c r="I83" s="2"/>
      <c r="J83" s="2">
        <f t="shared" si="60"/>
        <v>1</v>
      </c>
      <c r="K83" s="2"/>
      <c r="L83" s="2"/>
      <c r="M83" s="2"/>
      <c r="N83" s="2"/>
      <c r="O83" s="2"/>
      <c r="P83" s="2">
        <v>1</v>
      </c>
      <c r="Q83" s="2"/>
      <c r="R83" s="2">
        <f t="shared" si="61"/>
        <v>0</v>
      </c>
      <c r="S83" s="2"/>
      <c r="T83" s="2"/>
    </row>
    <row r="84" spans="1:20" s="43" customFormat="1" ht="18" customHeight="1" x14ac:dyDescent="0.25">
      <c r="A84" s="4">
        <v>6</v>
      </c>
      <c r="B84" s="14" t="s">
        <v>194</v>
      </c>
      <c r="C84" s="1">
        <f t="shared" si="59"/>
        <v>567</v>
      </c>
      <c r="D84" s="2">
        <v>443</v>
      </c>
      <c r="E84" s="2">
        <v>3</v>
      </c>
      <c r="F84" s="2">
        <v>121</v>
      </c>
      <c r="G84" s="2">
        <v>66</v>
      </c>
      <c r="H84" s="2">
        <v>108</v>
      </c>
      <c r="I84" s="2">
        <v>12</v>
      </c>
      <c r="J84" s="2">
        <f t="shared" si="60"/>
        <v>33</v>
      </c>
      <c r="K84" s="2"/>
      <c r="L84" s="2">
        <v>6</v>
      </c>
      <c r="M84" s="2">
        <v>11</v>
      </c>
      <c r="N84" s="2"/>
      <c r="O84" s="2">
        <v>2</v>
      </c>
      <c r="P84" s="2">
        <v>14</v>
      </c>
      <c r="Q84" s="2"/>
      <c r="R84" s="2">
        <f t="shared" si="61"/>
        <v>1</v>
      </c>
      <c r="S84" s="2">
        <v>1</v>
      </c>
      <c r="T84" s="2"/>
    </row>
    <row r="85" spans="1:20" s="43" customFormat="1" ht="18" customHeight="1" x14ac:dyDescent="0.25">
      <c r="A85" s="4">
        <v>7</v>
      </c>
      <c r="B85" s="14" t="s">
        <v>195</v>
      </c>
      <c r="C85" s="1">
        <f t="shared" si="59"/>
        <v>2</v>
      </c>
      <c r="D85" s="2"/>
      <c r="E85" s="2"/>
      <c r="F85" s="2">
        <v>2</v>
      </c>
      <c r="G85" s="2"/>
      <c r="H85" s="2"/>
      <c r="I85" s="2"/>
      <c r="J85" s="2">
        <f t="shared" si="60"/>
        <v>0</v>
      </c>
      <c r="K85" s="2"/>
      <c r="L85" s="2"/>
      <c r="M85" s="2"/>
      <c r="N85" s="2"/>
      <c r="O85" s="2"/>
      <c r="P85" s="2"/>
      <c r="Q85" s="2"/>
      <c r="R85" s="2">
        <f t="shared" si="61"/>
        <v>0</v>
      </c>
      <c r="S85" s="2"/>
      <c r="T85" s="2"/>
    </row>
    <row r="86" spans="1:20" s="43" customFormat="1" ht="18" customHeight="1" x14ac:dyDescent="0.25">
      <c r="A86" s="4">
        <v>8</v>
      </c>
      <c r="B86" s="14" t="s">
        <v>196</v>
      </c>
      <c r="C86" s="1">
        <f t="shared" si="59"/>
        <v>57</v>
      </c>
      <c r="D86" s="2">
        <v>26</v>
      </c>
      <c r="E86" s="2"/>
      <c r="F86" s="2">
        <v>31</v>
      </c>
      <c r="G86" s="2"/>
      <c r="H86" s="2"/>
      <c r="I86" s="2">
        <v>4</v>
      </c>
      <c r="J86" s="2">
        <f t="shared" si="60"/>
        <v>3</v>
      </c>
      <c r="K86" s="2"/>
      <c r="L86" s="2"/>
      <c r="M86" s="2">
        <v>1</v>
      </c>
      <c r="N86" s="2"/>
      <c r="O86" s="2"/>
      <c r="P86" s="2">
        <v>2</v>
      </c>
      <c r="Q86" s="2"/>
      <c r="R86" s="2">
        <f t="shared" si="61"/>
        <v>0</v>
      </c>
      <c r="S86" s="2"/>
      <c r="T86" s="2"/>
    </row>
    <row r="87" spans="1:20" s="43" customFormat="1" ht="18" customHeight="1" x14ac:dyDescent="0.25">
      <c r="A87" s="4">
        <v>9</v>
      </c>
      <c r="B87" s="14" t="s">
        <v>197</v>
      </c>
      <c r="C87" s="1">
        <f t="shared" si="59"/>
        <v>228</v>
      </c>
      <c r="D87" s="2">
        <v>138</v>
      </c>
      <c r="E87" s="2">
        <v>2</v>
      </c>
      <c r="F87" s="2">
        <v>88</v>
      </c>
      <c r="G87" s="2">
        <v>38</v>
      </c>
      <c r="H87" s="2">
        <v>19</v>
      </c>
      <c r="I87" s="2">
        <v>4</v>
      </c>
      <c r="J87" s="2">
        <f t="shared" si="60"/>
        <v>14</v>
      </c>
      <c r="K87" s="2"/>
      <c r="L87" s="2">
        <v>2</v>
      </c>
      <c r="M87" s="2">
        <v>1</v>
      </c>
      <c r="N87" s="2"/>
      <c r="O87" s="2">
        <v>7</v>
      </c>
      <c r="P87" s="2">
        <v>4</v>
      </c>
      <c r="Q87" s="2"/>
      <c r="R87" s="2">
        <f t="shared" si="61"/>
        <v>0</v>
      </c>
      <c r="S87" s="2"/>
      <c r="T87" s="2"/>
    </row>
    <row r="88" spans="1:20" s="43" customFormat="1" ht="18" customHeight="1" x14ac:dyDescent="0.25">
      <c r="A88" s="4">
        <v>10</v>
      </c>
      <c r="B88" s="14" t="s">
        <v>198</v>
      </c>
      <c r="C88" s="1">
        <f t="shared" si="59"/>
        <v>0</v>
      </c>
      <c r="D88" s="62"/>
      <c r="E88" s="62"/>
      <c r="F88" s="62"/>
      <c r="G88" s="62"/>
      <c r="H88" s="62"/>
      <c r="I88" s="62"/>
      <c r="J88" s="2">
        <f t="shared" si="60"/>
        <v>8</v>
      </c>
      <c r="K88" s="62">
        <v>1</v>
      </c>
      <c r="L88" s="62"/>
      <c r="M88" s="62"/>
      <c r="N88" s="62"/>
      <c r="O88" s="62"/>
      <c r="P88" s="62">
        <v>7</v>
      </c>
      <c r="Q88" s="62"/>
      <c r="R88" s="2">
        <f t="shared" si="61"/>
        <v>0</v>
      </c>
      <c r="S88" s="62"/>
      <c r="T88" s="62"/>
    </row>
    <row r="89" spans="1:20" s="43" customFormat="1" ht="18" customHeight="1" x14ac:dyDescent="0.25">
      <c r="A89" s="4">
        <v>11</v>
      </c>
      <c r="B89" s="29" t="s">
        <v>199</v>
      </c>
      <c r="C89" s="1">
        <f t="shared" si="59"/>
        <v>0</v>
      </c>
      <c r="D89" s="62"/>
      <c r="E89" s="62"/>
      <c r="F89" s="62"/>
      <c r="G89" s="62"/>
      <c r="H89" s="62"/>
      <c r="I89" s="62"/>
      <c r="J89" s="2">
        <f t="shared" si="60"/>
        <v>2</v>
      </c>
      <c r="K89" s="62"/>
      <c r="L89" s="62">
        <v>1</v>
      </c>
      <c r="M89" s="62"/>
      <c r="N89" s="62"/>
      <c r="O89" s="62"/>
      <c r="P89" s="62">
        <v>1</v>
      </c>
      <c r="Q89" s="62"/>
      <c r="R89" s="2">
        <f t="shared" si="61"/>
        <v>0</v>
      </c>
      <c r="S89" s="62"/>
      <c r="T89" s="62"/>
    </row>
    <row r="90" spans="1:20" s="43" customFormat="1" ht="18" customHeight="1" x14ac:dyDescent="0.25">
      <c r="A90" s="104" t="s">
        <v>14</v>
      </c>
      <c r="B90" s="104"/>
      <c r="C90" s="1">
        <f>D90+E90+F90</f>
        <v>8380</v>
      </c>
      <c r="D90" s="1">
        <f t="shared" ref="D90:L90" si="62">SUM(D79:D89)</f>
        <v>6844</v>
      </c>
      <c r="E90" s="1">
        <f t="shared" si="62"/>
        <v>141</v>
      </c>
      <c r="F90" s="1">
        <f t="shared" si="62"/>
        <v>1395</v>
      </c>
      <c r="G90" s="1">
        <f t="shared" si="62"/>
        <v>1305</v>
      </c>
      <c r="H90" s="1">
        <f t="shared" si="62"/>
        <v>1453</v>
      </c>
      <c r="I90" s="1">
        <f t="shared" si="62"/>
        <v>240</v>
      </c>
      <c r="J90" s="2">
        <f t="shared" si="62"/>
        <v>1061</v>
      </c>
      <c r="K90" s="2">
        <f t="shared" si="62"/>
        <v>16</v>
      </c>
      <c r="L90" s="2">
        <f t="shared" si="62"/>
        <v>363</v>
      </c>
      <c r="M90" s="2">
        <f t="shared" ref="M90:T90" si="63">SUM(M79:M89)</f>
        <v>286</v>
      </c>
      <c r="N90" s="2">
        <f t="shared" si="63"/>
        <v>0</v>
      </c>
      <c r="O90" s="2">
        <f t="shared" si="63"/>
        <v>262</v>
      </c>
      <c r="P90" s="2">
        <f t="shared" si="63"/>
        <v>134</v>
      </c>
      <c r="Q90" s="2">
        <f t="shared" si="63"/>
        <v>72</v>
      </c>
      <c r="R90" s="2">
        <f t="shared" si="63"/>
        <v>332</v>
      </c>
      <c r="S90" s="2">
        <f t="shared" si="63"/>
        <v>315</v>
      </c>
      <c r="T90" s="2">
        <f t="shared" si="63"/>
        <v>17</v>
      </c>
    </row>
    <row r="91" spans="1:20" s="43" customFormat="1" ht="18" customHeight="1" x14ac:dyDescent="0.25">
      <c r="A91" s="30"/>
      <c r="B91" s="103" t="s">
        <v>125</v>
      </c>
      <c r="C91" s="103"/>
      <c r="D91" s="103"/>
      <c r="E91" s="103"/>
      <c r="F91" s="103"/>
      <c r="G91" s="103"/>
      <c r="H91" s="103"/>
      <c r="I91" s="10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4"/>
    </row>
    <row r="92" spans="1:20" s="43" customFormat="1" ht="18" customHeight="1" x14ac:dyDescent="0.25">
      <c r="A92" s="4">
        <v>1</v>
      </c>
      <c r="B92" s="14" t="s">
        <v>126</v>
      </c>
      <c r="C92" s="1">
        <f t="shared" ref="C92" si="64">D92+E92+F92</f>
        <v>9765</v>
      </c>
      <c r="D92" s="1">
        <v>8364</v>
      </c>
      <c r="E92" s="1">
        <v>22</v>
      </c>
      <c r="F92" s="1">
        <v>1379</v>
      </c>
      <c r="G92" s="1">
        <v>424</v>
      </c>
      <c r="H92" s="1">
        <v>1512</v>
      </c>
      <c r="I92" s="1">
        <v>374</v>
      </c>
      <c r="J92" s="2">
        <f>K92+M92+N92+O92+P92+L92</f>
        <v>2031</v>
      </c>
      <c r="K92" s="1">
        <v>20</v>
      </c>
      <c r="L92" s="1">
        <v>497</v>
      </c>
      <c r="M92" s="1">
        <v>612</v>
      </c>
      <c r="N92" s="1">
        <v>28</v>
      </c>
      <c r="O92" s="1">
        <v>853</v>
      </c>
      <c r="P92" s="1">
        <v>21</v>
      </c>
      <c r="Q92" s="1">
        <v>117</v>
      </c>
      <c r="R92" s="1">
        <f>S92+T92</f>
        <v>991</v>
      </c>
      <c r="S92" s="1">
        <v>972</v>
      </c>
      <c r="T92" s="1">
        <v>19</v>
      </c>
    </row>
    <row r="93" spans="1:20" s="43" customFormat="1" ht="18" customHeight="1" x14ac:dyDescent="0.25">
      <c r="A93" s="104" t="s">
        <v>14</v>
      </c>
      <c r="B93" s="104"/>
      <c r="C93" s="1">
        <f>D93+E93+F93</f>
        <v>9765</v>
      </c>
      <c r="D93" s="1">
        <f t="shared" ref="D93:T93" si="65">D92</f>
        <v>8364</v>
      </c>
      <c r="E93" s="1">
        <f t="shared" si="65"/>
        <v>22</v>
      </c>
      <c r="F93" s="1">
        <f t="shared" si="65"/>
        <v>1379</v>
      </c>
      <c r="G93" s="1">
        <f t="shared" si="65"/>
        <v>424</v>
      </c>
      <c r="H93" s="1">
        <v>1512</v>
      </c>
      <c r="I93" s="1">
        <f t="shared" si="65"/>
        <v>374</v>
      </c>
      <c r="J93" s="1">
        <f t="shared" si="65"/>
        <v>2031</v>
      </c>
      <c r="K93" s="1">
        <f t="shared" si="65"/>
        <v>20</v>
      </c>
      <c r="L93" s="1">
        <f t="shared" si="65"/>
        <v>497</v>
      </c>
      <c r="M93" s="1">
        <f t="shared" si="65"/>
        <v>612</v>
      </c>
      <c r="N93" s="1">
        <f t="shared" si="65"/>
        <v>28</v>
      </c>
      <c r="O93" s="1">
        <f t="shared" si="65"/>
        <v>853</v>
      </c>
      <c r="P93" s="1">
        <f t="shared" si="65"/>
        <v>21</v>
      </c>
      <c r="Q93" s="1">
        <f t="shared" si="65"/>
        <v>117</v>
      </c>
      <c r="R93" s="1">
        <f t="shared" si="65"/>
        <v>991</v>
      </c>
      <c r="S93" s="1">
        <f t="shared" si="65"/>
        <v>972</v>
      </c>
      <c r="T93" s="1">
        <f t="shared" si="65"/>
        <v>19</v>
      </c>
    </row>
    <row r="94" spans="1:20" s="44" customFormat="1" ht="18" customHeight="1" x14ac:dyDescent="0.25">
      <c r="A94" s="65"/>
      <c r="B94" s="103" t="s">
        <v>110</v>
      </c>
      <c r="C94" s="103"/>
      <c r="D94" s="103"/>
      <c r="E94" s="103"/>
      <c r="F94" s="103"/>
      <c r="G94" s="103"/>
      <c r="H94" s="103"/>
      <c r="I94" s="10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4"/>
    </row>
    <row r="95" spans="1:20" s="44" customFormat="1" ht="18" customHeight="1" x14ac:dyDescent="0.25">
      <c r="A95" s="12">
        <v>1</v>
      </c>
      <c r="B95" s="14" t="s">
        <v>82</v>
      </c>
      <c r="C95" s="1">
        <f t="shared" ref="C95:C104" si="66">D95+E95+F95</f>
        <v>1686</v>
      </c>
      <c r="D95" s="1">
        <v>1647</v>
      </c>
      <c r="E95" s="1">
        <v>33</v>
      </c>
      <c r="F95" s="1">
        <v>6</v>
      </c>
      <c r="G95" s="1">
        <v>192</v>
      </c>
      <c r="H95" s="1">
        <v>2</v>
      </c>
      <c r="I95" s="1">
        <v>36</v>
      </c>
      <c r="J95" s="2">
        <f>K95+L95+M95+N95+O95+P95</f>
        <v>197</v>
      </c>
      <c r="K95" s="1"/>
      <c r="L95" s="1">
        <v>38</v>
      </c>
      <c r="M95" s="1">
        <v>66</v>
      </c>
      <c r="N95" s="1"/>
      <c r="O95" s="1">
        <v>93</v>
      </c>
      <c r="P95" s="1"/>
      <c r="Q95" s="1">
        <v>3</v>
      </c>
      <c r="R95" s="1">
        <v>25</v>
      </c>
      <c r="S95" s="1"/>
      <c r="T95" s="1">
        <v>25</v>
      </c>
    </row>
    <row r="96" spans="1:20" s="44" customFormat="1" ht="18" customHeight="1" x14ac:dyDescent="0.25">
      <c r="A96" s="12">
        <v>2</v>
      </c>
      <c r="B96" s="14" t="s">
        <v>128</v>
      </c>
      <c r="C96" s="1">
        <f t="shared" si="66"/>
        <v>97</v>
      </c>
      <c r="D96" s="1">
        <v>93</v>
      </c>
      <c r="E96" s="1">
        <v>2</v>
      </c>
      <c r="F96" s="1">
        <v>2</v>
      </c>
      <c r="G96" s="1">
        <v>3</v>
      </c>
      <c r="H96" s="1">
        <v>87</v>
      </c>
      <c r="I96" s="1">
        <v>8</v>
      </c>
      <c r="J96" s="2">
        <f t="shared" ref="J96:J104" si="67">K96+L96+M96+N96+O96+P96</f>
        <v>17</v>
      </c>
      <c r="K96" s="1"/>
      <c r="L96" s="1">
        <v>3</v>
      </c>
      <c r="M96" s="1">
        <v>5</v>
      </c>
      <c r="N96" s="1"/>
      <c r="O96" s="1">
        <v>9</v>
      </c>
      <c r="P96" s="1"/>
      <c r="Q96" s="1"/>
      <c r="R96" s="1">
        <v>11</v>
      </c>
      <c r="S96" s="1">
        <v>11</v>
      </c>
      <c r="T96" s="1"/>
    </row>
    <row r="97" spans="1:22" s="44" customFormat="1" ht="18" customHeight="1" x14ac:dyDescent="0.25">
      <c r="A97" s="12">
        <v>3</v>
      </c>
      <c r="B97" s="14" t="s">
        <v>140</v>
      </c>
      <c r="C97" s="1">
        <f t="shared" si="66"/>
        <v>18</v>
      </c>
      <c r="D97" s="1">
        <v>18</v>
      </c>
      <c r="E97" s="1"/>
      <c r="F97" s="1"/>
      <c r="G97" s="1">
        <v>4</v>
      </c>
      <c r="H97" s="1">
        <v>18</v>
      </c>
      <c r="I97" s="1"/>
      <c r="J97" s="2">
        <f t="shared" si="67"/>
        <v>5</v>
      </c>
      <c r="K97" s="1"/>
      <c r="L97" s="1"/>
      <c r="M97" s="1">
        <v>4</v>
      </c>
      <c r="N97" s="1"/>
      <c r="O97" s="1">
        <v>1</v>
      </c>
      <c r="P97" s="1"/>
      <c r="Q97" s="1"/>
      <c r="R97" s="1"/>
      <c r="S97" s="1"/>
      <c r="T97" s="1"/>
    </row>
    <row r="98" spans="1:22" s="44" customFormat="1" ht="18" customHeight="1" x14ac:dyDescent="0.25">
      <c r="A98" s="12">
        <v>4</v>
      </c>
      <c r="B98" s="14" t="s">
        <v>141</v>
      </c>
      <c r="C98" s="1">
        <f t="shared" si="66"/>
        <v>29</v>
      </c>
      <c r="D98" s="1">
        <v>29</v>
      </c>
      <c r="E98" s="1"/>
      <c r="F98" s="1"/>
      <c r="G98" s="1">
        <v>5</v>
      </c>
      <c r="H98" s="1">
        <v>27</v>
      </c>
      <c r="I98" s="1"/>
      <c r="J98" s="2">
        <f t="shared" si="67"/>
        <v>6</v>
      </c>
      <c r="K98" s="1"/>
      <c r="L98" s="1"/>
      <c r="M98" s="1">
        <v>3</v>
      </c>
      <c r="N98" s="1"/>
      <c r="O98" s="1">
        <v>3</v>
      </c>
      <c r="P98" s="1"/>
      <c r="Q98" s="1"/>
      <c r="R98" s="1"/>
      <c r="S98" s="1"/>
      <c r="T98" s="1"/>
    </row>
    <row r="99" spans="1:22" s="44" customFormat="1" ht="18" customHeight="1" x14ac:dyDescent="0.25">
      <c r="A99" s="12">
        <v>5</v>
      </c>
      <c r="B99" s="14" t="s">
        <v>142</v>
      </c>
      <c r="C99" s="1">
        <f t="shared" si="66"/>
        <v>0</v>
      </c>
      <c r="D99" s="1"/>
      <c r="E99" s="1"/>
      <c r="F99" s="1"/>
      <c r="G99" s="1"/>
      <c r="H99" s="1"/>
      <c r="I99" s="1"/>
      <c r="J99" s="2">
        <f t="shared" si="67"/>
        <v>2</v>
      </c>
      <c r="K99" s="1"/>
      <c r="L99" s="1"/>
      <c r="M99" s="1">
        <v>2</v>
      </c>
      <c r="N99" s="1"/>
      <c r="O99" s="1"/>
      <c r="P99" s="1"/>
      <c r="Q99" s="1"/>
      <c r="R99" s="1"/>
      <c r="S99" s="1"/>
      <c r="T99" s="1"/>
    </row>
    <row r="100" spans="1:22" s="44" customFormat="1" ht="18" customHeight="1" x14ac:dyDescent="0.25">
      <c r="A100" s="12">
        <v>6</v>
      </c>
      <c r="B100" s="14" t="s">
        <v>143</v>
      </c>
      <c r="C100" s="1">
        <f t="shared" si="66"/>
        <v>0</v>
      </c>
      <c r="D100" s="1"/>
      <c r="E100" s="1"/>
      <c r="F100" s="1"/>
      <c r="G100" s="1"/>
      <c r="H100" s="1"/>
      <c r="I100" s="1"/>
      <c r="J100" s="2">
        <f>K100+L100+M100+N100+O100+P100</f>
        <v>5</v>
      </c>
      <c r="K100" s="1"/>
      <c r="L100" s="1"/>
      <c r="M100" s="1">
        <v>2</v>
      </c>
      <c r="N100" s="1"/>
      <c r="O100" s="1">
        <v>3</v>
      </c>
      <c r="P100" s="1"/>
      <c r="Q100" s="1"/>
      <c r="R100" s="1"/>
      <c r="S100" s="1"/>
      <c r="T100" s="1"/>
    </row>
    <row r="101" spans="1:22" s="44" customFormat="1" ht="18" customHeight="1" x14ac:dyDescent="0.25">
      <c r="A101" s="12">
        <v>7</v>
      </c>
      <c r="B101" s="14" t="s">
        <v>144</v>
      </c>
      <c r="C101" s="1">
        <f t="shared" si="66"/>
        <v>0</v>
      </c>
      <c r="D101" s="1"/>
      <c r="E101" s="1"/>
      <c r="F101" s="1"/>
      <c r="G101" s="1"/>
      <c r="H101" s="1"/>
      <c r="I101" s="1"/>
      <c r="J101" s="2">
        <f t="shared" si="67"/>
        <v>3</v>
      </c>
      <c r="K101" s="1"/>
      <c r="L101" s="1"/>
      <c r="M101" s="1">
        <v>2</v>
      </c>
      <c r="N101" s="1"/>
      <c r="O101" s="1"/>
      <c r="P101" s="1">
        <v>1</v>
      </c>
      <c r="Q101" s="1"/>
      <c r="R101" s="1"/>
      <c r="S101" s="1"/>
      <c r="T101" s="1"/>
    </row>
    <row r="102" spans="1:22" s="44" customFormat="1" ht="18" customHeight="1" x14ac:dyDescent="0.25">
      <c r="A102" s="12">
        <v>8</v>
      </c>
      <c r="B102" s="14" t="s">
        <v>145</v>
      </c>
      <c r="C102" s="1">
        <f t="shared" si="66"/>
        <v>0</v>
      </c>
      <c r="D102" s="1"/>
      <c r="E102" s="1"/>
      <c r="F102" s="1"/>
      <c r="G102" s="1"/>
      <c r="H102" s="1"/>
      <c r="I102" s="1"/>
      <c r="J102" s="2">
        <f t="shared" si="67"/>
        <v>2</v>
      </c>
      <c r="K102" s="1"/>
      <c r="L102" s="1"/>
      <c r="M102" s="1">
        <v>2</v>
      </c>
      <c r="N102" s="1"/>
      <c r="O102" s="1"/>
      <c r="P102" s="1"/>
      <c r="Q102" s="1"/>
      <c r="R102" s="1"/>
      <c r="S102" s="1"/>
      <c r="T102" s="1"/>
    </row>
    <row r="103" spans="1:22" s="44" customFormat="1" ht="18" customHeight="1" x14ac:dyDescent="0.25">
      <c r="A103" s="12">
        <v>9</v>
      </c>
      <c r="B103" s="14" t="s">
        <v>146</v>
      </c>
      <c r="C103" s="1">
        <f t="shared" si="66"/>
        <v>0</v>
      </c>
      <c r="D103" s="1"/>
      <c r="E103" s="1"/>
      <c r="F103" s="1"/>
      <c r="G103" s="1"/>
      <c r="H103" s="1"/>
      <c r="I103" s="1"/>
      <c r="J103" s="2">
        <f t="shared" si="67"/>
        <v>4</v>
      </c>
      <c r="K103" s="1"/>
      <c r="L103" s="1"/>
      <c r="M103" s="1">
        <v>3</v>
      </c>
      <c r="N103" s="1"/>
      <c r="O103" s="1">
        <v>1</v>
      </c>
      <c r="P103" s="1"/>
      <c r="Q103" s="1"/>
      <c r="R103" s="1"/>
      <c r="S103" s="1"/>
      <c r="T103" s="1"/>
    </row>
    <row r="104" spans="1:22" s="44" customFormat="1" ht="18" customHeight="1" x14ac:dyDescent="0.25">
      <c r="A104" s="12">
        <v>10</v>
      </c>
      <c r="B104" s="14" t="s">
        <v>147</v>
      </c>
      <c r="C104" s="1">
        <f t="shared" si="66"/>
        <v>0</v>
      </c>
      <c r="D104" s="1"/>
      <c r="E104" s="1"/>
      <c r="F104" s="1"/>
      <c r="G104" s="1"/>
      <c r="H104" s="1"/>
      <c r="I104" s="1"/>
      <c r="J104" s="2">
        <f t="shared" si="67"/>
        <v>1</v>
      </c>
      <c r="K104" s="1"/>
      <c r="L104" s="1">
        <v>1</v>
      </c>
      <c r="M104" s="1"/>
      <c r="N104" s="1"/>
      <c r="O104" s="1"/>
      <c r="P104" s="1"/>
      <c r="Q104" s="1"/>
      <c r="R104" s="1"/>
      <c r="S104" s="1"/>
      <c r="T104" s="1"/>
    </row>
    <row r="105" spans="1:22" s="43" customFormat="1" ht="18" customHeight="1" x14ac:dyDescent="0.25">
      <c r="A105" s="104" t="s">
        <v>14</v>
      </c>
      <c r="B105" s="104"/>
      <c r="C105" s="1">
        <f>D105+E105+F105</f>
        <v>1830</v>
      </c>
      <c r="D105" s="1">
        <f t="shared" ref="D105:T105" si="68">D95+D96+D97+D98+D99+D100+D101+D102+D103+D104</f>
        <v>1787</v>
      </c>
      <c r="E105" s="1">
        <f t="shared" si="68"/>
        <v>35</v>
      </c>
      <c r="F105" s="1">
        <f t="shared" si="68"/>
        <v>8</v>
      </c>
      <c r="G105" s="1">
        <f t="shared" si="68"/>
        <v>204</v>
      </c>
      <c r="H105" s="1">
        <f t="shared" si="68"/>
        <v>134</v>
      </c>
      <c r="I105" s="1">
        <f t="shared" si="68"/>
        <v>44</v>
      </c>
      <c r="J105" s="1">
        <f t="shared" si="68"/>
        <v>242</v>
      </c>
      <c r="K105" s="1">
        <f t="shared" si="68"/>
        <v>0</v>
      </c>
      <c r="L105" s="1">
        <f t="shared" si="68"/>
        <v>42</v>
      </c>
      <c r="M105" s="1">
        <f t="shared" si="68"/>
        <v>89</v>
      </c>
      <c r="N105" s="1">
        <f t="shared" si="68"/>
        <v>0</v>
      </c>
      <c r="O105" s="1">
        <f t="shared" si="68"/>
        <v>110</v>
      </c>
      <c r="P105" s="1">
        <f t="shared" si="68"/>
        <v>1</v>
      </c>
      <c r="Q105" s="1">
        <f t="shared" si="68"/>
        <v>3</v>
      </c>
      <c r="R105" s="1">
        <f t="shared" si="68"/>
        <v>36</v>
      </c>
      <c r="S105" s="1">
        <f t="shared" si="68"/>
        <v>11</v>
      </c>
      <c r="T105" s="1">
        <f t="shared" si="68"/>
        <v>25</v>
      </c>
    </row>
    <row r="106" spans="1:22" s="44" customFormat="1" ht="18" customHeight="1" x14ac:dyDescent="0.25">
      <c r="A106" s="66"/>
      <c r="B106" s="103" t="s">
        <v>111</v>
      </c>
      <c r="C106" s="103"/>
      <c r="D106" s="103"/>
      <c r="E106" s="103"/>
      <c r="F106" s="103"/>
      <c r="G106" s="103"/>
      <c r="H106" s="103"/>
      <c r="I106" s="103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7"/>
    </row>
    <row r="107" spans="1:22" s="44" customFormat="1" ht="18" customHeight="1" x14ac:dyDescent="0.25">
      <c r="A107" s="3">
        <v>1</v>
      </c>
      <c r="B107" s="17" t="s">
        <v>83</v>
      </c>
      <c r="C107" s="1">
        <f t="shared" ref="C107:C110" si="69">D107+E107+F107</f>
        <v>8293</v>
      </c>
      <c r="D107" s="1">
        <v>5290</v>
      </c>
      <c r="E107" s="1">
        <v>1566</v>
      </c>
      <c r="F107" s="1">
        <f>1426+11</f>
        <v>1437</v>
      </c>
      <c r="G107" s="1">
        <v>263</v>
      </c>
      <c r="H107" s="1">
        <v>1457</v>
      </c>
      <c r="I107" s="1">
        <v>365</v>
      </c>
      <c r="J107" s="2">
        <f>K107+L107+M107+N107+O107+P107</f>
        <v>911</v>
      </c>
      <c r="K107" s="1">
        <v>9</v>
      </c>
      <c r="L107" s="1">
        <v>115</v>
      </c>
      <c r="M107" s="1">
        <v>356</v>
      </c>
      <c r="N107" s="1">
        <v>1</v>
      </c>
      <c r="O107" s="1">
        <v>416</v>
      </c>
      <c r="P107" s="1">
        <v>14</v>
      </c>
      <c r="Q107" s="1">
        <v>168</v>
      </c>
      <c r="R107" s="1">
        <v>336</v>
      </c>
      <c r="S107" s="1">
        <v>303</v>
      </c>
      <c r="T107" s="1">
        <v>33</v>
      </c>
    </row>
    <row r="108" spans="1:22" s="44" customFormat="1" ht="18" customHeight="1" x14ac:dyDescent="0.25">
      <c r="A108" s="3">
        <v>2</v>
      </c>
      <c r="B108" s="17" t="s">
        <v>84</v>
      </c>
      <c r="C108" s="1">
        <f t="shared" si="69"/>
        <v>495</v>
      </c>
      <c r="D108" s="1">
        <v>261</v>
      </c>
      <c r="E108" s="1">
        <v>105</v>
      </c>
      <c r="F108" s="1">
        <v>129</v>
      </c>
      <c r="G108" s="1">
        <v>35</v>
      </c>
      <c r="H108" s="1">
        <v>66</v>
      </c>
      <c r="I108" s="1">
        <v>48</v>
      </c>
      <c r="J108" s="2">
        <f t="shared" ref="J108:J109" si="70">K108+L108+M108+N108+O108+P108</f>
        <v>82</v>
      </c>
      <c r="K108" s="1">
        <v>0</v>
      </c>
      <c r="L108" s="1">
        <v>8</v>
      </c>
      <c r="M108" s="1">
        <v>37</v>
      </c>
      <c r="N108" s="1">
        <v>0</v>
      </c>
      <c r="O108" s="1">
        <v>37</v>
      </c>
      <c r="P108" s="1">
        <v>0</v>
      </c>
      <c r="Q108" s="1">
        <v>11</v>
      </c>
      <c r="R108" s="1">
        <v>52</v>
      </c>
      <c r="S108" s="1">
        <v>52</v>
      </c>
      <c r="T108" s="1">
        <v>0</v>
      </c>
    </row>
    <row r="109" spans="1:22" s="44" customFormat="1" ht="19.5" customHeight="1" x14ac:dyDescent="0.3">
      <c r="A109" s="3">
        <v>3</v>
      </c>
      <c r="B109" s="38" t="s">
        <v>60</v>
      </c>
      <c r="C109" s="1">
        <f t="shared" si="69"/>
        <v>5</v>
      </c>
      <c r="D109" s="1">
        <v>5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2">
        <f t="shared" si="70"/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</row>
    <row r="110" spans="1:22" s="44" customFormat="1" ht="19.5" customHeight="1" x14ac:dyDescent="0.3">
      <c r="A110" s="3">
        <v>4</v>
      </c>
      <c r="B110" s="38" t="s">
        <v>61</v>
      </c>
      <c r="C110" s="1">
        <f t="shared" si="69"/>
        <v>655</v>
      </c>
      <c r="D110" s="1">
        <v>88</v>
      </c>
      <c r="E110" s="1">
        <v>2</v>
      </c>
      <c r="F110" s="1">
        <v>565</v>
      </c>
      <c r="G110" s="1">
        <v>135</v>
      </c>
      <c r="H110" s="1">
        <v>283</v>
      </c>
      <c r="I110" s="1">
        <v>7</v>
      </c>
      <c r="J110" s="2">
        <f>K110+L110+M110+N110+O110+P110</f>
        <v>46</v>
      </c>
      <c r="K110" s="1">
        <v>0</v>
      </c>
      <c r="L110" s="1">
        <v>20</v>
      </c>
      <c r="M110" s="1">
        <v>17</v>
      </c>
      <c r="N110" s="1">
        <v>1</v>
      </c>
      <c r="O110" s="1">
        <v>8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</row>
    <row r="111" spans="1:22" s="44" customFormat="1" ht="18" customHeight="1" x14ac:dyDescent="0.25">
      <c r="A111" s="104" t="s">
        <v>14</v>
      </c>
      <c r="B111" s="104"/>
      <c r="C111" s="1">
        <f>D111+E111+F111</f>
        <v>9448</v>
      </c>
      <c r="D111" s="1">
        <f t="shared" ref="D111:T111" si="71">SUM(D107:D110)</f>
        <v>5644</v>
      </c>
      <c r="E111" s="1">
        <f t="shared" si="71"/>
        <v>1673</v>
      </c>
      <c r="F111" s="1">
        <f t="shared" si="71"/>
        <v>2131</v>
      </c>
      <c r="G111" s="1">
        <f t="shared" si="71"/>
        <v>433</v>
      </c>
      <c r="H111" s="1">
        <v>1982</v>
      </c>
      <c r="I111" s="1">
        <f t="shared" si="71"/>
        <v>420</v>
      </c>
      <c r="J111" s="1">
        <f t="shared" si="71"/>
        <v>1039</v>
      </c>
      <c r="K111" s="1">
        <f t="shared" si="71"/>
        <v>9</v>
      </c>
      <c r="L111" s="1">
        <f t="shared" si="71"/>
        <v>143</v>
      </c>
      <c r="M111" s="1">
        <f t="shared" si="71"/>
        <v>410</v>
      </c>
      <c r="N111" s="1">
        <f t="shared" si="71"/>
        <v>2</v>
      </c>
      <c r="O111" s="1">
        <f t="shared" si="71"/>
        <v>461</v>
      </c>
      <c r="P111" s="1">
        <f t="shared" si="71"/>
        <v>14</v>
      </c>
      <c r="Q111" s="1">
        <f t="shared" si="71"/>
        <v>179</v>
      </c>
      <c r="R111" s="1">
        <f t="shared" si="71"/>
        <v>388</v>
      </c>
      <c r="S111" s="1">
        <f t="shared" si="71"/>
        <v>355</v>
      </c>
      <c r="T111" s="1">
        <f t="shared" si="71"/>
        <v>33</v>
      </c>
      <c r="U111" s="43"/>
      <c r="V111" s="43"/>
    </row>
    <row r="112" spans="1:22" s="44" customFormat="1" ht="18" customHeight="1" x14ac:dyDescent="0.25">
      <c r="A112" s="25"/>
      <c r="B112" s="103" t="s">
        <v>112</v>
      </c>
      <c r="C112" s="103"/>
      <c r="D112" s="103"/>
      <c r="E112" s="103"/>
      <c r="F112" s="103"/>
      <c r="G112" s="103"/>
      <c r="H112" s="103"/>
      <c r="I112" s="103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55"/>
    </row>
    <row r="113" spans="1:20" s="44" customFormat="1" ht="18" customHeight="1" x14ac:dyDescent="0.25">
      <c r="A113" s="12">
        <v>1</v>
      </c>
      <c r="B113" s="14" t="s">
        <v>113</v>
      </c>
      <c r="C113" s="1">
        <f t="shared" ref="C113" si="72">D113+E113+F113</f>
        <v>33</v>
      </c>
      <c r="D113" s="1">
        <v>30</v>
      </c>
      <c r="E113" s="1">
        <v>0</v>
      </c>
      <c r="F113" s="1">
        <v>3</v>
      </c>
      <c r="G113" s="1">
        <v>0</v>
      </c>
      <c r="H113" s="1">
        <v>32</v>
      </c>
      <c r="I113" s="1">
        <v>1</v>
      </c>
      <c r="J113" s="2">
        <f t="shared" ref="J113:J114" si="73">K113+M113+N113+O113+P113</f>
        <v>1</v>
      </c>
      <c r="K113" s="1"/>
      <c r="L113" s="1"/>
      <c r="M113" s="1"/>
      <c r="N113" s="1"/>
      <c r="O113" s="1"/>
      <c r="P113" s="1">
        <v>1</v>
      </c>
      <c r="Q113" s="1"/>
      <c r="R113" s="1"/>
      <c r="S113" s="1"/>
      <c r="T113" s="1"/>
    </row>
    <row r="114" spans="1:20" s="44" customFormat="1" ht="24" customHeight="1" x14ac:dyDescent="0.25">
      <c r="A114" s="12">
        <v>2</v>
      </c>
      <c r="B114" s="14" t="s">
        <v>114</v>
      </c>
      <c r="C114" s="1">
        <f t="shared" ref="C114:C115" si="74">D114+E114+F114</f>
        <v>1142</v>
      </c>
      <c r="D114" s="1">
        <v>1124</v>
      </c>
      <c r="E114" s="1">
        <v>1</v>
      </c>
      <c r="F114" s="1">
        <v>17</v>
      </c>
      <c r="G114" s="1">
        <v>66</v>
      </c>
      <c r="H114" s="1">
        <v>1075</v>
      </c>
      <c r="I114" s="1">
        <v>18</v>
      </c>
      <c r="J114" s="2">
        <f t="shared" si="73"/>
        <v>1</v>
      </c>
      <c r="K114" s="1"/>
      <c r="L114" s="1"/>
      <c r="M114" s="1">
        <v>1</v>
      </c>
      <c r="N114" s="1"/>
      <c r="O114" s="1"/>
      <c r="P114" s="1"/>
      <c r="Q114" s="1"/>
      <c r="R114" s="1"/>
      <c r="S114" s="1"/>
      <c r="T114" s="1"/>
    </row>
    <row r="115" spans="1:20" s="44" customFormat="1" ht="18" customHeight="1" x14ac:dyDescent="0.25">
      <c r="A115" s="12">
        <v>3</v>
      </c>
      <c r="B115" s="14" t="s">
        <v>62</v>
      </c>
      <c r="C115" s="1">
        <f t="shared" si="74"/>
        <v>5731</v>
      </c>
      <c r="D115" s="1">
        <v>4362</v>
      </c>
      <c r="E115" s="1">
        <v>1127</v>
      </c>
      <c r="F115" s="1">
        <v>242</v>
      </c>
      <c r="G115" s="1">
        <v>374</v>
      </c>
      <c r="H115" s="1">
        <v>1280</v>
      </c>
      <c r="I115" s="1">
        <v>110</v>
      </c>
      <c r="J115" s="2">
        <f>K115+M115+N115+O115+P115+L115</f>
        <v>706</v>
      </c>
      <c r="K115" s="1">
        <v>14</v>
      </c>
      <c r="L115" s="1">
        <v>68</v>
      </c>
      <c r="M115" s="1">
        <v>253</v>
      </c>
      <c r="N115" s="1">
        <v>1</v>
      </c>
      <c r="O115" s="1">
        <v>140</v>
      </c>
      <c r="P115" s="1">
        <v>230</v>
      </c>
      <c r="Q115" s="1">
        <v>322</v>
      </c>
      <c r="R115" s="1">
        <v>216</v>
      </c>
      <c r="S115" s="1">
        <v>176</v>
      </c>
      <c r="T115" s="1">
        <v>40</v>
      </c>
    </row>
    <row r="116" spans="1:20" s="43" customFormat="1" ht="18" customHeight="1" x14ac:dyDescent="0.25">
      <c r="A116" s="97" t="s">
        <v>14</v>
      </c>
      <c r="B116" s="98"/>
      <c r="C116" s="1">
        <f>D116+E116+F116</f>
        <v>6906</v>
      </c>
      <c r="D116" s="2">
        <f t="shared" ref="D116:T116" si="75">D113+D114+D115</f>
        <v>5516</v>
      </c>
      <c r="E116" s="2">
        <f t="shared" si="75"/>
        <v>1128</v>
      </c>
      <c r="F116" s="2">
        <f t="shared" si="75"/>
        <v>262</v>
      </c>
      <c r="G116" s="2">
        <f t="shared" si="75"/>
        <v>440</v>
      </c>
      <c r="H116" s="2">
        <f t="shared" si="75"/>
        <v>2387</v>
      </c>
      <c r="I116" s="2">
        <f t="shared" si="75"/>
        <v>129</v>
      </c>
      <c r="J116" s="2">
        <f t="shared" si="75"/>
        <v>708</v>
      </c>
      <c r="K116" s="2">
        <f t="shared" si="75"/>
        <v>14</v>
      </c>
      <c r="L116" s="2">
        <f t="shared" si="75"/>
        <v>68</v>
      </c>
      <c r="M116" s="2">
        <f t="shared" si="75"/>
        <v>254</v>
      </c>
      <c r="N116" s="2">
        <f t="shared" si="75"/>
        <v>1</v>
      </c>
      <c r="O116" s="2">
        <f t="shared" si="75"/>
        <v>140</v>
      </c>
      <c r="P116" s="2">
        <v>146</v>
      </c>
      <c r="Q116" s="2">
        <f t="shared" si="75"/>
        <v>322</v>
      </c>
      <c r="R116" s="2">
        <f t="shared" si="75"/>
        <v>216</v>
      </c>
      <c r="S116" s="2">
        <f t="shared" si="75"/>
        <v>176</v>
      </c>
      <c r="T116" s="2">
        <f t="shared" si="75"/>
        <v>40</v>
      </c>
    </row>
    <row r="117" spans="1:20" s="44" customFormat="1" ht="18" customHeight="1" x14ac:dyDescent="0.25">
      <c r="A117" s="31"/>
      <c r="B117" s="103" t="s">
        <v>115</v>
      </c>
      <c r="C117" s="103"/>
      <c r="D117" s="103"/>
      <c r="E117" s="103"/>
      <c r="F117" s="103"/>
      <c r="G117" s="103"/>
      <c r="H117" s="103"/>
      <c r="I117" s="103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7"/>
    </row>
    <row r="118" spans="1:20" s="44" customFormat="1" ht="21.75" customHeight="1" x14ac:dyDescent="0.3">
      <c r="A118" s="3">
        <v>1</v>
      </c>
      <c r="B118" s="38" t="s">
        <v>63</v>
      </c>
      <c r="C118" s="1">
        <f t="shared" ref="C118:C128" si="76">D118+E118+F118</f>
        <v>1129</v>
      </c>
      <c r="D118" s="1">
        <v>436</v>
      </c>
      <c r="E118" s="1"/>
      <c r="F118" s="1">
        <v>693</v>
      </c>
      <c r="G118" s="1">
        <v>162</v>
      </c>
      <c r="H118" s="1">
        <v>488</v>
      </c>
      <c r="I118" s="1">
        <v>23</v>
      </c>
      <c r="J118" s="2">
        <f>K118+L118+M118+N118+O118+P118</f>
        <v>17</v>
      </c>
      <c r="K118" s="1"/>
      <c r="L118" s="1">
        <v>7</v>
      </c>
      <c r="M118" s="1">
        <v>4</v>
      </c>
      <c r="N118" s="1">
        <v>1</v>
      </c>
      <c r="O118" s="1">
        <v>5</v>
      </c>
      <c r="P118" s="1"/>
      <c r="Q118" s="1"/>
      <c r="R118" s="1"/>
      <c r="S118" s="1"/>
      <c r="T118" s="1"/>
    </row>
    <row r="119" spans="1:20" s="44" customFormat="1" ht="18" customHeight="1" x14ac:dyDescent="0.25">
      <c r="A119" s="3">
        <v>2</v>
      </c>
      <c r="B119" s="17" t="s">
        <v>66</v>
      </c>
      <c r="C119" s="1">
        <f t="shared" si="76"/>
        <v>27</v>
      </c>
      <c r="D119" s="1">
        <v>20</v>
      </c>
      <c r="E119" s="1"/>
      <c r="F119" s="1">
        <v>7</v>
      </c>
      <c r="G119" s="1">
        <v>1</v>
      </c>
      <c r="H119" s="1">
        <v>10</v>
      </c>
      <c r="I119" s="1">
        <v>1</v>
      </c>
      <c r="J119" s="2">
        <f t="shared" ref="J119:J128" si="77">K119+L119+M119+N119+O119+P119</f>
        <v>0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s="44" customFormat="1" ht="18" customHeight="1" x14ac:dyDescent="0.25">
      <c r="A120" s="3">
        <v>3</v>
      </c>
      <c r="B120" s="17" t="s">
        <v>67</v>
      </c>
      <c r="C120" s="1">
        <f t="shared" si="76"/>
        <v>13</v>
      </c>
      <c r="D120" s="1">
        <v>11</v>
      </c>
      <c r="E120" s="1"/>
      <c r="F120" s="1">
        <v>2</v>
      </c>
      <c r="G120" s="1"/>
      <c r="H120" s="1">
        <v>12</v>
      </c>
      <c r="I120" s="1">
        <v>1</v>
      </c>
      <c r="J120" s="2">
        <f t="shared" si="77"/>
        <v>1</v>
      </c>
      <c r="K120" s="1"/>
      <c r="L120" s="1"/>
      <c r="M120" s="1">
        <v>1</v>
      </c>
      <c r="N120" s="1"/>
      <c r="O120" s="1"/>
      <c r="P120" s="1"/>
      <c r="Q120" s="1"/>
      <c r="R120" s="1"/>
      <c r="S120" s="1"/>
      <c r="T120" s="1"/>
    </row>
    <row r="121" spans="1:20" s="44" customFormat="1" ht="18.75" customHeight="1" x14ac:dyDescent="0.3">
      <c r="A121" s="3">
        <v>4</v>
      </c>
      <c r="B121" s="38" t="s">
        <v>202</v>
      </c>
      <c r="C121" s="1">
        <f t="shared" si="76"/>
        <v>191</v>
      </c>
      <c r="D121" s="1"/>
      <c r="E121" s="1"/>
      <c r="F121" s="1">
        <v>191</v>
      </c>
      <c r="G121" s="1">
        <v>6</v>
      </c>
      <c r="H121" s="1">
        <v>103</v>
      </c>
      <c r="I121" s="1"/>
      <c r="J121" s="2">
        <f t="shared" si="77"/>
        <v>0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s="44" customFormat="1" ht="15.75" customHeight="1" x14ac:dyDescent="0.25">
      <c r="A122" s="3">
        <v>5</v>
      </c>
      <c r="B122" s="17" t="s">
        <v>68</v>
      </c>
      <c r="C122" s="1">
        <f t="shared" si="76"/>
        <v>152</v>
      </c>
      <c r="D122" s="1">
        <v>136</v>
      </c>
      <c r="E122" s="1">
        <v>1</v>
      </c>
      <c r="F122" s="1">
        <v>15</v>
      </c>
      <c r="G122" s="1">
        <v>10</v>
      </c>
      <c r="H122" s="1">
        <v>129</v>
      </c>
      <c r="I122" s="1">
        <v>8</v>
      </c>
      <c r="J122" s="2">
        <f t="shared" si="77"/>
        <v>19</v>
      </c>
      <c r="K122" s="1"/>
      <c r="L122" s="1">
        <v>6</v>
      </c>
      <c r="M122" s="1">
        <v>8</v>
      </c>
      <c r="N122" s="1"/>
      <c r="O122" s="1">
        <v>5</v>
      </c>
      <c r="P122" s="1"/>
      <c r="Q122" s="1"/>
      <c r="R122" s="1">
        <v>7</v>
      </c>
      <c r="S122" s="1">
        <v>7</v>
      </c>
      <c r="T122" s="1"/>
    </row>
    <row r="123" spans="1:20" s="44" customFormat="1" ht="18" customHeight="1" x14ac:dyDescent="0.25">
      <c r="A123" s="3">
        <v>6</v>
      </c>
      <c r="B123" s="17" t="s">
        <v>65</v>
      </c>
      <c r="C123" s="1">
        <f t="shared" si="76"/>
        <v>33057</v>
      </c>
      <c r="D123" s="1">
        <v>28224</v>
      </c>
      <c r="E123" s="1">
        <v>3847</v>
      </c>
      <c r="F123" s="1">
        <v>986</v>
      </c>
      <c r="G123" s="1">
        <v>881</v>
      </c>
      <c r="H123" s="1">
        <v>4202</v>
      </c>
      <c r="I123" s="1">
        <v>2224</v>
      </c>
      <c r="J123" s="2">
        <f t="shared" si="77"/>
        <v>2399</v>
      </c>
      <c r="K123" s="1">
        <v>71</v>
      </c>
      <c r="L123" s="1">
        <v>774</v>
      </c>
      <c r="M123" s="1">
        <v>1007</v>
      </c>
      <c r="N123" s="1">
        <v>20</v>
      </c>
      <c r="O123" s="1">
        <v>514</v>
      </c>
      <c r="P123" s="1">
        <v>13</v>
      </c>
      <c r="Q123" s="1">
        <v>535</v>
      </c>
      <c r="R123" s="1">
        <v>1674</v>
      </c>
      <c r="S123" s="1">
        <v>1656</v>
      </c>
      <c r="T123" s="1">
        <v>18</v>
      </c>
    </row>
    <row r="124" spans="1:20" s="44" customFormat="1" ht="18" customHeight="1" x14ac:dyDescent="0.25">
      <c r="A124" s="3">
        <v>7</v>
      </c>
      <c r="B124" s="17" t="s">
        <v>69</v>
      </c>
      <c r="C124" s="1">
        <f t="shared" si="76"/>
        <v>0</v>
      </c>
      <c r="D124" s="1"/>
      <c r="E124" s="1"/>
      <c r="F124" s="1"/>
      <c r="G124" s="1"/>
      <c r="H124" s="1"/>
      <c r="I124" s="1"/>
      <c r="J124" s="2">
        <f t="shared" si="77"/>
        <v>1</v>
      </c>
      <c r="K124" s="1"/>
      <c r="L124" s="1">
        <v>1</v>
      </c>
      <c r="M124" s="1"/>
      <c r="N124" s="1"/>
      <c r="O124" s="1"/>
      <c r="P124" s="1"/>
      <c r="Q124" s="1"/>
      <c r="R124" s="1"/>
      <c r="S124" s="1"/>
      <c r="T124" s="1"/>
    </row>
    <row r="125" spans="1:20" s="44" customFormat="1" ht="18" customHeight="1" x14ac:dyDescent="0.25">
      <c r="A125" s="3">
        <v>8</v>
      </c>
      <c r="B125" s="17" t="s">
        <v>64</v>
      </c>
      <c r="C125" s="1">
        <f t="shared" si="76"/>
        <v>69</v>
      </c>
      <c r="D125" s="1"/>
      <c r="E125" s="1"/>
      <c r="F125" s="1">
        <v>69</v>
      </c>
      <c r="G125" s="1"/>
      <c r="H125" s="1">
        <v>69</v>
      </c>
      <c r="I125" s="1"/>
      <c r="J125" s="2">
        <f t="shared" si="77"/>
        <v>0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s="44" customFormat="1" ht="18" customHeight="1" x14ac:dyDescent="0.25">
      <c r="A126" s="3">
        <v>9</v>
      </c>
      <c r="B126" s="17" t="s">
        <v>132</v>
      </c>
      <c r="C126" s="1">
        <f t="shared" si="76"/>
        <v>0</v>
      </c>
      <c r="D126" s="1"/>
      <c r="E126" s="1"/>
      <c r="F126" s="1"/>
      <c r="G126" s="1"/>
      <c r="H126" s="1"/>
      <c r="I126" s="1"/>
      <c r="J126" s="2">
        <f t="shared" si="77"/>
        <v>1</v>
      </c>
      <c r="K126" s="1"/>
      <c r="L126" s="1"/>
      <c r="M126" s="1"/>
      <c r="N126" s="1">
        <v>1</v>
      </c>
      <c r="O126" s="1"/>
      <c r="P126" s="1"/>
      <c r="Q126" s="1"/>
      <c r="R126" s="1"/>
      <c r="S126" s="1"/>
      <c r="T126" s="1"/>
    </row>
    <row r="127" spans="1:20" s="44" customFormat="1" ht="18" customHeight="1" x14ac:dyDescent="0.25">
      <c r="A127" s="3">
        <v>10</v>
      </c>
      <c r="B127" s="17" t="s">
        <v>133</v>
      </c>
      <c r="C127" s="1">
        <f t="shared" si="76"/>
        <v>0</v>
      </c>
      <c r="D127" s="1"/>
      <c r="E127" s="1"/>
      <c r="F127" s="1"/>
      <c r="G127" s="1"/>
      <c r="H127" s="1"/>
      <c r="I127" s="1"/>
      <c r="J127" s="2">
        <f t="shared" si="77"/>
        <v>1</v>
      </c>
      <c r="K127" s="1"/>
      <c r="L127" s="1">
        <v>1</v>
      </c>
      <c r="M127" s="1"/>
      <c r="N127" s="1"/>
      <c r="O127" s="1"/>
      <c r="P127" s="1"/>
      <c r="Q127" s="1"/>
      <c r="R127" s="1"/>
      <c r="S127" s="1"/>
      <c r="T127" s="1"/>
    </row>
    <row r="128" spans="1:20" s="44" customFormat="1" ht="18" customHeight="1" x14ac:dyDescent="0.25">
      <c r="A128" s="3">
        <v>11</v>
      </c>
      <c r="B128" s="17" t="s">
        <v>134</v>
      </c>
      <c r="C128" s="1">
        <f t="shared" si="76"/>
        <v>0</v>
      </c>
      <c r="D128" s="1"/>
      <c r="E128" s="1"/>
      <c r="F128" s="1"/>
      <c r="G128" s="1"/>
      <c r="H128" s="1"/>
      <c r="I128" s="1"/>
      <c r="J128" s="2">
        <f t="shared" si="77"/>
        <v>2</v>
      </c>
      <c r="K128" s="1"/>
      <c r="L128" s="1"/>
      <c r="M128" s="1">
        <v>2</v>
      </c>
      <c r="N128" s="1"/>
      <c r="O128" s="1"/>
      <c r="P128" s="1"/>
      <c r="Q128" s="1"/>
      <c r="R128" s="1"/>
      <c r="S128" s="1"/>
      <c r="T128" s="1"/>
    </row>
    <row r="129" spans="1:20" s="43" customFormat="1" ht="18" customHeight="1" x14ac:dyDescent="0.25">
      <c r="A129" s="97" t="s">
        <v>14</v>
      </c>
      <c r="B129" s="98"/>
      <c r="C129" s="1">
        <f>D129+E129+F129</f>
        <v>34638</v>
      </c>
      <c r="D129" s="1">
        <f t="shared" ref="D129:T129" si="78">SUM(D118:D128)</f>
        <v>28827</v>
      </c>
      <c r="E129" s="1">
        <f t="shared" si="78"/>
        <v>3848</v>
      </c>
      <c r="F129" s="1">
        <f>SUM(F118:F128)</f>
        <v>1963</v>
      </c>
      <c r="G129" s="1">
        <f t="shared" si="78"/>
        <v>1060</v>
      </c>
      <c r="H129" s="1">
        <f t="shared" si="78"/>
        <v>5013</v>
      </c>
      <c r="I129" s="1">
        <f t="shared" si="78"/>
        <v>2257</v>
      </c>
      <c r="J129" s="1">
        <f t="shared" si="78"/>
        <v>2441</v>
      </c>
      <c r="K129" s="1">
        <f t="shared" si="78"/>
        <v>71</v>
      </c>
      <c r="L129" s="1">
        <f t="shared" si="78"/>
        <v>789</v>
      </c>
      <c r="M129" s="1">
        <f t="shared" si="78"/>
        <v>1022</v>
      </c>
      <c r="N129" s="1">
        <f t="shared" si="78"/>
        <v>22</v>
      </c>
      <c r="O129" s="1">
        <f t="shared" si="78"/>
        <v>524</v>
      </c>
      <c r="P129" s="1">
        <f t="shared" si="78"/>
        <v>13</v>
      </c>
      <c r="Q129" s="1">
        <f t="shared" si="78"/>
        <v>535</v>
      </c>
      <c r="R129" s="1">
        <f t="shared" si="78"/>
        <v>1681</v>
      </c>
      <c r="S129" s="1">
        <f t="shared" si="78"/>
        <v>1663</v>
      </c>
      <c r="T129" s="1">
        <f t="shared" si="78"/>
        <v>18</v>
      </c>
    </row>
    <row r="130" spans="1:20" s="44" customFormat="1" ht="18" customHeight="1" x14ac:dyDescent="0.25">
      <c r="A130" s="25"/>
      <c r="B130" s="32" t="s">
        <v>116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55"/>
    </row>
    <row r="131" spans="1:20" s="44" customFormat="1" ht="18" customHeight="1" x14ac:dyDescent="0.25">
      <c r="A131" s="12">
        <v>1</v>
      </c>
      <c r="B131" s="14" t="s">
        <v>70</v>
      </c>
      <c r="C131" s="1">
        <f t="shared" ref="C131:C137" si="79">D131+E131+F131</f>
        <v>5039</v>
      </c>
      <c r="D131" s="67">
        <v>4598</v>
      </c>
      <c r="E131" s="67">
        <v>297</v>
      </c>
      <c r="F131" s="67">
        <v>144</v>
      </c>
      <c r="G131" s="67">
        <v>866</v>
      </c>
      <c r="H131" s="67">
        <v>1681</v>
      </c>
      <c r="I131" s="67">
        <v>25</v>
      </c>
      <c r="J131" s="68">
        <f t="shared" ref="J131:J137" si="80">K131+L131+M131+N131+O131+P131</f>
        <v>547</v>
      </c>
      <c r="K131" s="67">
        <v>0</v>
      </c>
      <c r="L131" s="67">
        <v>108</v>
      </c>
      <c r="M131" s="67">
        <v>225</v>
      </c>
      <c r="N131" s="67">
        <v>0</v>
      </c>
      <c r="O131" s="67">
        <v>160</v>
      </c>
      <c r="P131" s="67">
        <v>54</v>
      </c>
      <c r="Q131" s="67">
        <v>12</v>
      </c>
      <c r="R131" s="67">
        <v>140</v>
      </c>
      <c r="S131" s="67">
        <v>128</v>
      </c>
      <c r="T131" s="67">
        <v>12</v>
      </c>
    </row>
    <row r="132" spans="1:20" s="44" customFormat="1" ht="18" customHeight="1" x14ac:dyDescent="0.25">
      <c r="A132" s="12">
        <v>2</v>
      </c>
      <c r="B132" s="14" t="s">
        <v>72</v>
      </c>
      <c r="C132" s="1">
        <f t="shared" si="79"/>
        <v>222</v>
      </c>
      <c r="D132" s="67">
        <v>108</v>
      </c>
      <c r="E132" s="67">
        <v>112</v>
      </c>
      <c r="F132" s="67">
        <v>2</v>
      </c>
      <c r="G132" s="67">
        <v>46</v>
      </c>
      <c r="H132" s="67">
        <v>205</v>
      </c>
      <c r="I132" s="67">
        <v>3</v>
      </c>
      <c r="J132" s="68">
        <f t="shared" si="80"/>
        <v>40</v>
      </c>
      <c r="K132" s="67">
        <v>0</v>
      </c>
      <c r="L132" s="67">
        <v>7</v>
      </c>
      <c r="M132" s="67">
        <v>15</v>
      </c>
      <c r="N132" s="67">
        <v>0</v>
      </c>
      <c r="O132" s="67">
        <v>18</v>
      </c>
      <c r="P132" s="67">
        <v>0</v>
      </c>
      <c r="Q132" s="67">
        <v>11</v>
      </c>
      <c r="R132" s="67">
        <v>18</v>
      </c>
      <c r="S132" s="67">
        <v>18</v>
      </c>
      <c r="T132" s="67">
        <v>0</v>
      </c>
    </row>
    <row r="133" spans="1:20" s="44" customFormat="1" ht="18" customHeight="1" x14ac:dyDescent="0.25">
      <c r="A133" s="12">
        <v>3</v>
      </c>
      <c r="B133" s="14" t="s">
        <v>71</v>
      </c>
      <c r="C133" s="1">
        <f t="shared" si="79"/>
        <v>570</v>
      </c>
      <c r="D133" s="67">
        <v>519</v>
      </c>
      <c r="E133" s="67">
        <v>1</v>
      </c>
      <c r="F133" s="67">
        <v>50</v>
      </c>
      <c r="G133" s="67">
        <v>104</v>
      </c>
      <c r="H133" s="67">
        <v>0</v>
      </c>
      <c r="I133" s="67">
        <v>7</v>
      </c>
      <c r="J133" s="68">
        <f t="shared" si="80"/>
        <v>42</v>
      </c>
      <c r="K133" s="67">
        <v>0</v>
      </c>
      <c r="L133" s="67">
        <v>2</v>
      </c>
      <c r="M133" s="67">
        <v>23</v>
      </c>
      <c r="N133" s="67">
        <v>0</v>
      </c>
      <c r="O133" s="67">
        <v>17</v>
      </c>
      <c r="P133" s="67">
        <v>0</v>
      </c>
      <c r="Q133" s="67">
        <v>0</v>
      </c>
      <c r="R133" s="67">
        <v>3</v>
      </c>
      <c r="S133" s="67">
        <v>0</v>
      </c>
      <c r="T133" s="67">
        <v>3</v>
      </c>
    </row>
    <row r="134" spans="1:20" s="44" customFormat="1" ht="18" customHeight="1" x14ac:dyDescent="0.25">
      <c r="A134" s="12">
        <v>4</v>
      </c>
      <c r="B134" s="14" t="s">
        <v>148</v>
      </c>
      <c r="C134" s="1">
        <f t="shared" si="79"/>
        <v>9</v>
      </c>
      <c r="D134" s="67">
        <v>9</v>
      </c>
      <c r="E134" s="67">
        <v>0</v>
      </c>
      <c r="F134" s="67">
        <v>0</v>
      </c>
      <c r="G134" s="67">
        <v>5</v>
      </c>
      <c r="H134" s="67">
        <v>9</v>
      </c>
      <c r="I134" s="67">
        <v>0</v>
      </c>
      <c r="J134" s="68">
        <f t="shared" si="80"/>
        <v>1</v>
      </c>
      <c r="K134" s="67">
        <v>0</v>
      </c>
      <c r="L134" s="67">
        <v>0</v>
      </c>
      <c r="M134" s="67">
        <v>0</v>
      </c>
      <c r="N134" s="67">
        <v>0</v>
      </c>
      <c r="O134" s="67">
        <v>1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</row>
    <row r="135" spans="1:20" s="44" customFormat="1" ht="18" customHeight="1" x14ac:dyDescent="0.25">
      <c r="A135" s="12">
        <v>5</v>
      </c>
      <c r="B135" s="14" t="s">
        <v>203</v>
      </c>
      <c r="C135" s="1">
        <f t="shared" si="79"/>
        <v>0</v>
      </c>
      <c r="D135" s="67">
        <v>0</v>
      </c>
      <c r="E135" s="67">
        <v>0</v>
      </c>
      <c r="F135" s="67">
        <v>0</v>
      </c>
      <c r="G135" s="67">
        <v>0</v>
      </c>
      <c r="H135" s="67">
        <v>0</v>
      </c>
      <c r="I135" s="67">
        <v>0</v>
      </c>
      <c r="J135" s="68">
        <f t="shared" si="80"/>
        <v>2</v>
      </c>
      <c r="K135" s="67">
        <v>0</v>
      </c>
      <c r="L135" s="67">
        <v>0</v>
      </c>
      <c r="M135" s="67">
        <v>2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</row>
    <row r="136" spans="1:20" s="44" customFormat="1" ht="18" customHeight="1" x14ac:dyDescent="0.25">
      <c r="A136" s="12">
        <v>6</v>
      </c>
      <c r="B136" s="14" t="s">
        <v>149</v>
      </c>
      <c r="C136" s="1">
        <f t="shared" si="79"/>
        <v>0</v>
      </c>
      <c r="D136" s="67">
        <v>0</v>
      </c>
      <c r="E136" s="67">
        <v>0</v>
      </c>
      <c r="F136" s="67">
        <v>0</v>
      </c>
      <c r="G136" s="67">
        <v>0</v>
      </c>
      <c r="H136" s="67">
        <v>0</v>
      </c>
      <c r="I136" s="67">
        <v>0</v>
      </c>
      <c r="J136" s="68">
        <f t="shared" si="80"/>
        <v>2</v>
      </c>
      <c r="K136" s="67">
        <v>0</v>
      </c>
      <c r="L136" s="67">
        <v>0</v>
      </c>
      <c r="M136" s="67">
        <v>2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</row>
    <row r="137" spans="1:20" s="44" customFormat="1" ht="18" customHeight="1" x14ac:dyDescent="0.25">
      <c r="A137" s="12">
        <v>7</v>
      </c>
      <c r="B137" s="14" t="s">
        <v>150</v>
      </c>
      <c r="C137" s="1">
        <f t="shared" si="79"/>
        <v>0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8">
        <f t="shared" si="80"/>
        <v>2</v>
      </c>
      <c r="K137" s="67">
        <v>0</v>
      </c>
      <c r="L137" s="67">
        <v>2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</row>
    <row r="138" spans="1:20" s="43" customFormat="1" ht="18" customHeight="1" x14ac:dyDescent="0.25">
      <c r="A138" s="97" t="s">
        <v>14</v>
      </c>
      <c r="B138" s="98"/>
      <c r="C138" s="1">
        <f>D138+E138+F138</f>
        <v>5840</v>
      </c>
      <c r="D138" s="68">
        <f>SUM(D131:D137)</f>
        <v>5234</v>
      </c>
      <c r="E138" s="68">
        <f>SUM(E131:E137)</f>
        <v>410</v>
      </c>
      <c r="F138" s="68">
        <f>SUM(F131:F137)</f>
        <v>196</v>
      </c>
      <c r="G138" s="68">
        <f>SUM(G131:G137)</f>
        <v>1021</v>
      </c>
      <c r="H138" s="68">
        <f t="shared" ref="H138:T138" si="81">SUM(H131:H137)</f>
        <v>1895</v>
      </c>
      <c r="I138" s="68">
        <f t="shared" si="81"/>
        <v>35</v>
      </c>
      <c r="J138" s="68">
        <f t="shared" si="81"/>
        <v>636</v>
      </c>
      <c r="K138" s="68">
        <f t="shared" si="81"/>
        <v>0</v>
      </c>
      <c r="L138" s="68">
        <f t="shared" si="81"/>
        <v>119</v>
      </c>
      <c r="M138" s="68">
        <f t="shared" si="81"/>
        <v>267</v>
      </c>
      <c r="N138" s="68">
        <f t="shared" si="81"/>
        <v>0</v>
      </c>
      <c r="O138" s="68">
        <f t="shared" si="81"/>
        <v>196</v>
      </c>
      <c r="P138" s="68">
        <f t="shared" si="81"/>
        <v>54</v>
      </c>
      <c r="Q138" s="68">
        <f t="shared" si="81"/>
        <v>23</v>
      </c>
      <c r="R138" s="68">
        <f t="shared" si="81"/>
        <v>161</v>
      </c>
      <c r="S138" s="68">
        <f t="shared" si="81"/>
        <v>146</v>
      </c>
      <c r="T138" s="68">
        <f t="shared" si="81"/>
        <v>15</v>
      </c>
    </row>
    <row r="139" spans="1:20" s="44" customFormat="1" ht="18" customHeight="1" x14ac:dyDescent="0.25">
      <c r="A139" s="69"/>
      <c r="B139" s="33" t="s">
        <v>117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59"/>
    </row>
    <row r="140" spans="1:20" s="44" customFormat="1" ht="18" customHeight="1" x14ac:dyDescent="0.25">
      <c r="A140" s="12">
        <v>1</v>
      </c>
      <c r="B140" s="14" t="s">
        <v>24</v>
      </c>
      <c r="C140" s="1">
        <f t="shared" ref="C140:C145" si="82">D140+E140+F140</f>
        <v>4266</v>
      </c>
      <c r="D140" s="1">
        <v>2425</v>
      </c>
      <c r="E140" s="1">
        <v>686</v>
      </c>
      <c r="F140" s="1">
        <v>1155</v>
      </c>
      <c r="G140" s="1">
        <v>360</v>
      </c>
      <c r="H140" s="1">
        <v>1629</v>
      </c>
      <c r="I140" s="1">
        <v>74</v>
      </c>
      <c r="J140" s="2">
        <f t="shared" ref="J140:J145" si="83">K140+L140+M140+N140+O140+P140</f>
        <v>486</v>
      </c>
      <c r="K140" s="1">
        <v>4</v>
      </c>
      <c r="L140" s="1">
        <v>107</v>
      </c>
      <c r="M140" s="1">
        <v>220</v>
      </c>
      <c r="N140" s="1"/>
      <c r="O140" s="1">
        <v>112</v>
      </c>
      <c r="P140" s="1">
        <v>43</v>
      </c>
      <c r="Q140" s="1">
        <v>32</v>
      </c>
      <c r="R140" s="1">
        <v>186</v>
      </c>
      <c r="S140" s="1">
        <v>186</v>
      </c>
      <c r="T140" s="1"/>
    </row>
    <row r="141" spans="1:20" s="44" customFormat="1" ht="18" customHeight="1" x14ac:dyDescent="0.25">
      <c r="A141" s="12">
        <v>2</v>
      </c>
      <c r="B141" s="14" t="s">
        <v>25</v>
      </c>
      <c r="C141" s="1">
        <f t="shared" si="82"/>
        <v>153</v>
      </c>
      <c r="D141" s="1">
        <v>116</v>
      </c>
      <c r="E141" s="1">
        <v>0</v>
      </c>
      <c r="F141" s="1">
        <v>37</v>
      </c>
      <c r="G141" s="1">
        <v>5</v>
      </c>
      <c r="H141" s="1">
        <v>153</v>
      </c>
      <c r="I141" s="1">
        <v>3</v>
      </c>
      <c r="J141" s="2">
        <f t="shared" si="83"/>
        <v>16</v>
      </c>
      <c r="K141" s="1"/>
      <c r="L141" s="1">
        <v>1</v>
      </c>
      <c r="M141" s="1">
        <v>8</v>
      </c>
      <c r="N141" s="1"/>
      <c r="O141" s="1">
        <v>4</v>
      </c>
      <c r="P141" s="1">
        <v>3</v>
      </c>
      <c r="Q141" s="1"/>
      <c r="R141" s="1"/>
      <c r="S141" s="1"/>
      <c r="T141" s="1"/>
    </row>
    <row r="142" spans="1:20" s="44" customFormat="1" ht="18" customHeight="1" x14ac:dyDescent="0.25">
      <c r="A142" s="12">
        <v>3</v>
      </c>
      <c r="B142" s="14" t="s">
        <v>26</v>
      </c>
      <c r="C142" s="1">
        <f t="shared" si="82"/>
        <v>21</v>
      </c>
      <c r="D142" s="1">
        <v>10</v>
      </c>
      <c r="E142" s="1">
        <v>0</v>
      </c>
      <c r="F142" s="1">
        <v>11</v>
      </c>
      <c r="G142" s="1">
        <v>1</v>
      </c>
      <c r="H142" s="1">
        <v>0</v>
      </c>
      <c r="I142" s="1">
        <v>4</v>
      </c>
      <c r="J142" s="2">
        <f t="shared" si="83"/>
        <v>6</v>
      </c>
      <c r="K142" s="1"/>
      <c r="L142" s="1">
        <v>4</v>
      </c>
      <c r="M142" s="1">
        <v>1</v>
      </c>
      <c r="N142" s="1"/>
      <c r="O142" s="1">
        <v>1</v>
      </c>
      <c r="P142" s="1"/>
      <c r="Q142" s="1"/>
      <c r="R142" s="1">
        <v>1</v>
      </c>
      <c r="S142" s="1"/>
      <c r="T142" s="1">
        <v>1</v>
      </c>
    </row>
    <row r="143" spans="1:20" s="44" customFormat="1" ht="18" customHeight="1" x14ac:dyDescent="0.25">
      <c r="A143" s="49">
        <v>4</v>
      </c>
      <c r="B143" s="34" t="s">
        <v>27</v>
      </c>
      <c r="C143" s="1">
        <f t="shared" si="82"/>
        <v>9</v>
      </c>
      <c r="D143" s="2">
        <v>5</v>
      </c>
      <c r="E143" s="2">
        <v>0</v>
      </c>
      <c r="F143" s="2">
        <v>4</v>
      </c>
      <c r="G143" s="2">
        <v>1</v>
      </c>
      <c r="H143" s="2">
        <v>9</v>
      </c>
      <c r="I143" s="2">
        <v>0</v>
      </c>
      <c r="J143" s="2">
        <f t="shared" si="83"/>
        <v>3</v>
      </c>
      <c r="K143" s="2"/>
      <c r="L143" s="2"/>
      <c r="M143" s="2">
        <v>1</v>
      </c>
      <c r="N143" s="2"/>
      <c r="O143" s="2">
        <v>1</v>
      </c>
      <c r="P143" s="2">
        <v>1</v>
      </c>
      <c r="Q143" s="2"/>
      <c r="R143" s="1"/>
      <c r="S143" s="2"/>
      <c r="T143" s="2"/>
    </row>
    <row r="144" spans="1:20" s="44" customFormat="1" ht="18" customHeight="1" x14ac:dyDescent="0.25">
      <c r="A144" s="49">
        <v>5</v>
      </c>
      <c r="B144" s="34" t="s">
        <v>28</v>
      </c>
      <c r="C144" s="1">
        <f t="shared" si="82"/>
        <v>158</v>
      </c>
      <c r="D144" s="2">
        <v>82</v>
      </c>
      <c r="E144" s="2">
        <v>0</v>
      </c>
      <c r="F144" s="2">
        <v>76</v>
      </c>
      <c r="G144" s="2">
        <v>3</v>
      </c>
      <c r="H144" s="2">
        <v>158</v>
      </c>
      <c r="I144" s="2">
        <v>1</v>
      </c>
      <c r="J144" s="2">
        <f t="shared" si="83"/>
        <v>8</v>
      </c>
      <c r="K144" s="2"/>
      <c r="L144" s="2"/>
      <c r="M144" s="2">
        <v>2</v>
      </c>
      <c r="N144" s="2"/>
      <c r="O144" s="2">
        <v>3</v>
      </c>
      <c r="P144" s="2">
        <v>3</v>
      </c>
      <c r="Q144" s="2"/>
      <c r="R144" s="1"/>
      <c r="S144" s="2"/>
      <c r="T144" s="2"/>
    </row>
    <row r="145" spans="1:20" s="44" customFormat="1" ht="18" customHeight="1" x14ac:dyDescent="0.25">
      <c r="A145" s="49">
        <v>6</v>
      </c>
      <c r="B145" s="34" t="s">
        <v>29</v>
      </c>
      <c r="C145" s="1">
        <f t="shared" si="82"/>
        <v>94</v>
      </c>
      <c r="D145" s="2">
        <v>71</v>
      </c>
      <c r="E145" s="2">
        <v>7</v>
      </c>
      <c r="F145" s="2">
        <v>16</v>
      </c>
      <c r="G145" s="2">
        <v>2</v>
      </c>
      <c r="H145" s="2">
        <v>94</v>
      </c>
      <c r="I145" s="2">
        <v>5</v>
      </c>
      <c r="J145" s="2">
        <f t="shared" si="83"/>
        <v>18</v>
      </c>
      <c r="K145" s="2">
        <v>1</v>
      </c>
      <c r="L145" s="2">
        <v>10</v>
      </c>
      <c r="M145" s="2">
        <v>5</v>
      </c>
      <c r="N145" s="2"/>
      <c r="O145" s="2">
        <v>2</v>
      </c>
      <c r="P145" s="2"/>
      <c r="Q145" s="2">
        <v>1</v>
      </c>
      <c r="R145" s="1">
        <v>9</v>
      </c>
      <c r="S145" s="2">
        <v>9</v>
      </c>
      <c r="T145" s="2"/>
    </row>
    <row r="146" spans="1:20" s="43" customFormat="1" ht="18" customHeight="1" x14ac:dyDescent="0.25">
      <c r="A146" s="97" t="s">
        <v>14</v>
      </c>
      <c r="B146" s="98"/>
      <c r="C146" s="1">
        <f>D146+E146+F146</f>
        <v>4701</v>
      </c>
      <c r="D146" s="2">
        <f t="shared" ref="D146:I146" si="84">SUM(D140:D145)</f>
        <v>2709</v>
      </c>
      <c r="E146" s="2">
        <f t="shared" si="84"/>
        <v>693</v>
      </c>
      <c r="F146" s="2">
        <f t="shared" si="84"/>
        <v>1299</v>
      </c>
      <c r="G146" s="2">
        <f t="shared" si="84"/>
        <v>372</v>
      </c>
      <c r="H146" s="2">
        <f t="shared" si="84"/>
        <v>2043</v>
      </c>
      <c r="I146" s="2">
        <f t="shared" si="84"/>
        <v>87</v>
      </c>
      <c r="J146" s="2">
        <f>SUM(J140:J145)</f>
        <v>537</v>
      </c>
      <c r="K146" s="2">
        <f t="shared" ref="K146:T146" si="85">SUM(K140:K145)</f>
        <v>5</v>
      </c>
      <c r="L146" s="2">
        <f t="shared" si="85"/>
        <v>122</v>
      </c>
      <c r="M146" s="2">
        <f t="shared" si="85"/>
        <v>237</v>
      </c>
      <c r="N146" s="2">
        <f t="shared" si="85"/>
        <v>0</v>
      </c>
      <c r="O146" s="2">
        <f t="shared" si="85"/>
        <v>123</v>
      </c>
      <c r="P146" s="2">
        <f t="shared" si="85"/>
        <v>50</v>
      </c>
      <c r="Q146" s="2">
        <f t="shared" si="85"/>
        <v>33</v>
      </c>
      <c r="R146" s="2">
        <f t="shared" si="85"/>
        <v>196</v>
      </c>
      <c r="S146" s="2">
        <f t="shared" si="85"/>
        <v>195</v>
      </c>
      <c r="T146" s="2">
        <f t="shared" si="85"/>
        <v>1</v>
      </c>
    </row>
    <row r="147" spans="1:20" s="44" customFormat="1" ht="18" customHeight="1" x14ac:dyDescent="0.25">
      <c r="A147" s="54"/>
      <c r="B147" s="35" t="s">
        <v>118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70"/>
      <c r="S147" s="35"/>
      <c r="T147" s="50"/>
    </row>
    <row r="148" spans="1:20" s="44" customFormat="1" ht="18" customHeight="1" x14ac:dyDescent="0.3">
      <c r="A148" s="12">
        <v>1</v>
      </c>
      <c r="B148" s="39" t="s">
        <v>204</v>
      </c>
      <c r="C148" s="71">
        <f>D148+E148+F148</f>
        <v>85</v>
      </c>
      <c r="D148" s="5">
        <v>75</v>
      </c>
      <c r="E148" s="5">
        <v>1</v>
      </c>
      <c r="F148" s="5">
        <v>9</v>
      </c>
      <c r="G148" s="5">
        <v>9</v>
      </c>
      <c r="H148" s="5">
        <v>78</v>
      </c>
      <c r="I148" s="5">
        <v>3</v>
      </c>
      <c r="J148" s="1">
        <f>K148+M148+N148+O148+P148+L148</f>
        <v>14</v>
      </c>
      <c r="K148" s="72">
        <v>1</v>
      </c>
      <c r="L148" s="72">
        <v>4</v>
      </c>
      <c r="M148" s="72">
        <v>4</v>
      </c>
      <c r="N148" s="72"/>
      <c r="O148" s="72">
        <v>2</v>
      </c>
      <c r="P148" s="72">
        <v>3</v>
      </c>
      <c r="Q148" s="73"/>
      <c r="R148" s="73"/>
      <c r="S148" s="73"/>
      <c r="T148" s="73"/>
    </row>
    <row r="149" spans="1:20" s="44" customFormat="1" ht="18" customHeight="1" x14ac:dyDescent="0.3">
      <c r="A149" s="12">
        <v>2</v>
      </c>
      <c r="B149" s="39" t="s">
        <v>205</v>
      </c>
      <c r="C149" s="71">
        <f t="shared" ref="C149:C177" si="86">D149+E149+F149</f>
        <v>193</v>
      </c>
      <c r="D149" s="5">
        <v>176</v>
      </c>
      <c r="E149" s="5">
        <v>5</v>
      </c>
      <c r="F149" s="5">
        <v>12</v>
      </c>
      <c r="G149" s="5">
        <v>14</v>
      </c>
      <c r="H149" s="5">
        <v>190</v>
      </c>
      <c r="I149" s="5">
        <v>12</v>
      </c>
      <c r="J149" s="1">
        <f t="shared" ref="J149:J177" si="87">K149+M149+N149+O149+P149+L149</f>
        <v>11</v>
      </c>
      <c r="K149" s="72"/>
      <c r="L149" s="72">
        <v>2</v>
      </c>
      <c r="M149" s="72">
        <v>7</v>
      </c>
      <c r="N149" s="72"/>
      <c r="O149" s="72">
        <v>2</v>
      </c>
      <c r="P149" s="72"/>
      <c r="Q149" s="73"/>
      <c r="R149" s="73"/>
      <c r="S149" s="73"/>
      <c r="T149" s="73"/>
    </row>
    <row r="150" spans="1:20" s="44" customFormat="1" ht="18" customHeight="1" x14ac:dyDescent="0.25">
      <c r="A150" s="12">
        <v>3</v>
      </c>
      <c r="B150" s="39" t="s">
        <v>206</v>
      </c>
      <c r="C150" s="71">
        <f t="shared" si="86"/>
        <v>2</v>
      </c>
      <c r="D150" s="6">
        <v>2</v>
      </c>
      <c r="E150" s="6">
        <v>0</v>
      </c>
      <c r="F150" s="6">
        <v>0</v>
      </c>
      <c r="G150" s="6"/>
      <c r="H150" s="6">
        <v>0</v>
      </c>
      <c r="I150" s="6">
        <v>0</v>
      </c>
      <c r="J150" s="1">
        <f t="shared" si="87"/>
        <v>0</v>
      </c>
      <c r="K150" s="7"/>
      <c r="L150" s="7"/>
      <c r="M150" s="7"/>
      <c r="N150" s="7"/>
      <c r="O150" s="7"/>
      <c r="P150" s="7"/>
      <c r="Q150" s="8"/>
      <c r="R150" s="8"/>
      <c r="S150" s="8"/>
      <c r="T150" s="8"/>
    </row>
    <row r="151" spans="1:20" s="44" customFormat="1" ht="17.25" customHeight="1" x14ac:dyDescent="0.25">
      <c r="A151" s="12">
        <v>4</v>
      </c>
      <c r="B151" s="39" t="s">
        <v>207</v>
      </c>
      <c r="C151" s="74">
        <f t="shared" si="86"/>
        <v>1</v>
      </c>
      <c r="D151" s="5">
        <v>1</v>
      </c>
      <c r="E151" s="5">
        <v>0</v>
      </c>
      <c r="F151" s="5">
        <v>0</v>
      </c>
      <c r="G151" s="5">
        <v>1</v>
      </c>
      <c r="H151" s="5">
        <v>0</v>
      </c>
      <c r="I151" s="5">
        <v>0</v>
      </c>
      <c r="J151" s="1">
        <f t="shared" si="87"/>
        <v>0</v>
      </c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20" s="44" customFormat="1" ht="18" customHeight="1" x14ac:dyDescent="0.25">
      <c r="A152" s="12">
        <v>5</v>
      </c>
      <c r="B152" s="39" t="s">
        <v>208</v>
      </c>
      <c r="C152" s="71">
        <f t="shared" si="86"/>
        <v>11</v>
      </c>
      <c r="D152" s="5">
        <v>9</v>
      </c>
      <c r="E152" s="5">
        <v>0</v>
      </c>
      <c r="F152" s="5">
        <v>2</v>
      </c>
      <c r="G152" s="5">
        <v>2</v>
      </c>
      <c r="H152" s="5">
        <v>9</v>
      </c>
      <c r="I152" s="5">
        <v>0</v>
      </c>
      <c r="J152" s="1">
        <f t="shared" si="87"/>
        <v>0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 s="44" customFormat="1" ht="18" customHeight="1" x14ac:dyDescent="0.25">
      <c r="A153" s="12">
        <v>6</v>
      </c>
      <c r="B153" s="39" t="s">
        <v>209</v>
      </c>
      <c r="C153" s="71">
        <f t="shared" si="86"/>
        <v>951</v>
      </c>
      <c r="D153" s="5">
        <v>304</v>
      </c>
      <c r="E153" s="5">
        <f>39+246</f>
        <v>285</v>
      </c>
      <c r="F153" s="5">
        <v>362</v>
      </c>
      <c r="G153" s="5">
        <v>4</v>
      </c>
      <c r="H153" s="5">
        <v>0</v>
      </c>
      <c r="I153" s="5">
        <v>11</v>
      </c>
      <c r="J153" s="1">
        <f t="shared" si="87"/>
        <v>149</v>
      </c>
      <c r="K153" s="8"/>
      <c r="L153" s="8">
        <v>40</v>
      </c>
      <c r="M153" s="8">
        <v>34</v>
      </c>
      <c r="N153" s="8"/>
      <c r="O153" s="8">
        <v>58</v>
      </c>
      <c r="P153" s="8">
        <v>17</v>
      </c>
      <c r="Q153" s="8">
        <v>71</v>
      </c>
      <c r="R153" s="8">
        <v>46</v>
      </c>
      <c r="S153" s="8">
        <v>36</v>
      </c>
      <c r="T153" s="8">
        <v>10</v>
      </c>
    </row>
    <row r="154" spans="1:20" s="44" customFormat="1" ht="18" customHeight="1" x14ac:dyDescent="0.25">
      <c r="A154" s="12">
        <v>7</v>
      </c>
      <c r="B154" s="39" t="s">
        <v>210</v>
      </c>
      <c r="C154" s="71">
        <f t="shared" si="86"/>
        <v>76</v>
      </c>
      <c r="D154" s="5">
        <v>73</v>
      </c>
      <c r="E154" s="5">
        <v>0</v>
      </c>
      <c r="F154" s="5">
        <v>3</v>
      </c>
      <c r="G154" s="5">
        <v>8</v>
      </c>
      <c r="H154" s="5">
        <v>74</v>
      </c>
      <c r="I154" s="5">
        <v>3</v>
      </c>
      <c r="J154" s="1">
        <f t="shared" si="87"/>
        <v>14</v>
      </c>
      <c r="K154" s="8"/>
      <c r="L154" s="8">
        <v>3</v>
      </c>
      <c r="M154" s="8">
        <v>4</v>
      </c>
      <c r="N154" s="8"/>
      <c r="O154" s="8">
        <v>7</v>
      </c>
      <c r="P154" s="8"/>
      <c r="Q154" s="8"/>
      <c r="R154" s="8"/>
      <c r="S154" s="8"/>
      <c r="T154" s="8"/>
    </row>
    <row r="155" spans="1:20" s="44" customFormat="1" ht="18" customHeight="1" x14ac:dyDescent="0.25">
      <c r="A155" s="12">
        <v>8</v>
      </c>
      <c r="B155" s="39" t="s">
        <v>211</v>
      </c>
      <c r="C155" s="71">
        <f>D155+E155+F155</f>
        <v>46</v>
      </c>
      <c r="D155" s="5">
        <v>9</v>
      </c>
      <c r="E155" s="5"/>
      <c r="F155" s="5">
        <v>37</v>
      </c>
      <c r="G155" s="5">
        <v>12</v>
      </c>
      <c r="H155" s="5"/>
      <c r="I155" s="5">
        <v>1</v>
      </c>
      <c r="J155" s="1">
        <f t="shared" si="87"/>
        <v>1</v>
      </c>
      <c r="K155" s="8"/>
      <c r="L155" s="8"/>
      <c r="M155" s="8">
        <v>1</v>
      </c>
      <c r="N155" s="8"/>
      <c r="O155" s="8"/>
      <c r="P155" s="8"/>
      <c r="Q155" s="8"/>
      <c r="R155" s="8"/>
      <c r="S155" s="8"/>
      <c r="T155" s="8"/>
    </row>
    <row r="156" spans="1:20" s="44" customFormat="1" ht="19.5" customHeight="1" x14ac:dyDescent="0.25">
      <c r="A156" s="12">
        <v>9</v>
      </c>
      <c r="B156" s="39" t="s">
        <v>212</v>
      </c>
      <c r="C156" s="71">
        <f>D156+E156+F156</f>
        <v>56</v>
      </c>
      <c r="D156" s="5">
        <v>52</v>
      </c>
      <c r="E156" s="5"/>
      <c r="F156" s="5">
        <v>4</v>
      </c>
      <c r="G156" s="5">
        <v>4</v>
      </c>
      <c r="H156" s="5">
        <v>35</v>
      </c>
      <c r="I156" s="5">
        <v>1</v>
      </c>
      <c r="J156" s="1">
        <f t="shared" si="87"/>
        <v>7</v>
      </c>
      <c r="K156" s="8"/>
      <c r="L156" s="8">
        <v>2</v>
      </c>
      <c r="M156" s="8">
        <v>1</v>
      </c>
      <c r="N156" s="8"/>
      <c r="O156" s="8">
        <v>3</v>
      </c>
      <c r="P156" s="8">
        <v>1</v>
      </c>
      <c r="Q156" s="8"/>
      <c r="R156" s="8"/>
      <c r="S156" s="8"/>
      <c r="T156" s="8"/>
    </row>
    <row r="157" spans="1:20" s="44" customFormat="1" ht="18" customHeight="1" x14ac:dyDescent="0.25">
      <c r="A157" s="12">
        <v>10</v>
      </c>
      <c r="B157" s="39" t="s">
        <v>213</v>
      </c>
      <c r="C157" s="71">
        <f t="shared" si="86"/>
        <v>81</v>
      </c>
      <c r="D157" s="6">
        <v>76</v>
      </c>
      <c r="E157" s="6">
        <v>0</v>
      </c>
      <c r="F157" s="6">
        <v>5</v>
      </c>
      <c r="G157" s="6"/>
      <c r="H157" s="6">
        <v>67</v>
      </c>
      <c r="I157" s="6">
        <v>2</v>
      </c>
      <c r="J157" s="1">
        <f t="shared" si="87"/>
        <v>9</v>
      </c>
      <c r="K157" s="8"/>
      <c r="L157" s="8"/>
      <c r="M157" s="8">
        <v>5</v>
      </c>
      <c r="N157" s="8"/>
      <c r="O157" s="8">
        <v>4</v>
      </c>
      <c r="P157" s="8"/>
      <c r="Q157" s="8"/>
      <c r="R157" s="8"/>
      <c r="S157" s="8"/>
      <c r="T157" s="8"/>
    </row>
    <row r="158" spans="1:20" s="44" customFormat="1" ht="18" customHeight="1" x14ac:dyDescent="0.25">
      <c r="A158" s="12">
        <v>11</v>
      </c>
      <c r="B158" s="39" t="s">
        <v>214</v>
      </c>
      <c r="C158" s="71">
        <f t="shared" si="86"/>
        <v>59</v>
      </c>
      <c r="D158" s="5">
        <v>52</v>
      </c>
      <c r="E158" s="5">
        <v>1</v>
      </c>
      <c r="F158" s="5">
        <v>6</v>
      </c>
      <c r="G158" s="5">
        <v>4</v>
      </c>
      <c r="H158" s="5"/>
      <c r="I158" s="5">
        <v>1</v>
      </c>
      <c r="J158" s="1">
        <f t="shared" si="87"/>
        <v>6</v>
      </c>
      <c r="K158" s="8">
        <v>1</v>
      </c>
      <c r="L158" s="8"/>
      <c r="M158" s="8">
        <v>2</v>
      </c>
      <c r="N158" s="8"/>
      <c r="O158" s="8">
        <v>3</v>
      </c>
      <c r="P158" s="8"/>
      <c r="Q158" s="8"/>
      <c r="R158" s="8"/>
      <c r="S158" s="8"/>
      <c r="T158" s="8"/>
    </row>
    <row r="159" spans="1:20" s="44" customFormat="1" ht="18" customHeight="1" x14ac:dyDescent="0.25">
      <c r="A159" s="12">
        <v>12</v>
      </c>
      <c r="B159" s="39" t="s">
        <v>215</v>
      </c>
      <c r="C159" s="71">
        <f t="shared" si="86"/>
        <v>7</v>
      </c>
      <c r="D159" s="6">
        <v>7</v>
      </c>
      <c r="E159" s="6"/>
      <c r="F159" s="6"/>
      <c r="G159" s="6"/>
      <c r="H159" s="6"/>
      <c r="I159" s="6">
        <v>1</v>
      </c>
      <c r="J159" s="1">
        <f t="shared" si="87"/>
        <v>0</v>
      </c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 s="44" customFormat="1" ht="18" customHeight="1" x14ac:dyDescent="0.25">
      <c r="A160" s="12">
        <v>13</v>
      </c>
      <c r="B160" s="39" t="s">
        <v>216</v>
      </c>
      <c r="C160" s="71">
        <f t="shared" si="86"/>
        <v>71</v>
      </c>
      <c r="D160" s="5">
        <v>61</v>
      </c>
      <c r="E160" s="5">
        <v>1</v>
      </c>
      <c r="F160" s="5">
        <v>9</v>
      </c>
      <c r="G160" s="5">
        <v>4</v>
      </c>
      <c r="H160" s="5"/>
      <c r="I160" s="5">
        <v>5</v>
      </c>
      <c r="J160" s="1">
        <f t="shared" si="87"/>
        <v>3</v>
      </c>
      <c r="K160" s="8">
        <v>1</v>
      </c>
      <c r="L160" s="8">
        <v>1</v>
      </c>
      <c r="M160" s="8"/>
      <c r="N160" s="8"/>
      <c r="O160" s="8">
        <v>1</v>
      </c>
      <c r="P160" s="8"/>
      <c r="Q160" s="8"/>
      <c r="R160" s="8"/>
      <c r="S160" s="8"/>
      <c r="T160" s="8"/>
    </row>
    <row r="161" spans="1:20" s="44" customFormat="1" ht="18.75" customHeight="1" x14ac:dyDescent="0.25">
      <c r="A161" s="12">
        <v>14</v>
      </c>
      <c r="B161" s="39" t="s">
        <v>217</v>
      </c>
      <c r="C161" s="71">
        <f>D161+E161+F161</f>
        <v>1158</v>
      </c>
      <c r="D161" s="6">
        <f>402-D155-D166-D169+134+78</f>
        <v>592</v>
      </c>
      <c r="E161" s="6">
        <f>140-E155-E166-E169</f>
        <v>140</v>
      </c>
      <c r="F161" s="6">
        <f>717-F155-F166-F169-134</f>
        <v>426</v>
      </c>
      <c r="G161" s="6"/>
      <c r="H161" s="6">
        <f>216-H155-H166-H169</f>
        <v>216</v>
      </c>
      <c r="I161" s="6">
        <v>28</v>
      </c>
      <c r="J161" s="1">
        <f t="shared" si="87"/>
        <v>121</v>
      </c>
      <c r="K161" s="8">
        <v>2</v>
      </c>
      <c r="L161" s="8">
        <v>9</v>
      </c>
      <c r="M161" s="8">
        <v>35</v>
      </c>
      <c r="N161" s="8"/>
      <c r="O161" s="8">
        <v>56</v>
      </c>
      <c r="P161" s="8">
        <v>19</v>
      </c>
      <c r="Q161" s="8">
        <v>74</v>
      </c>
      <c r="R161" s="8">
        <v>53</v>
      </c>
      <c r="S161" s="8">
        <v>0</v>
      </c>
      <c r="T161" s="8">
        <v>53</v>
      </c>
    </row>
    <row r="162" spans="1:20" s="44" customFormat="1" ht="18" customHeight="1" x14ac:dyDescent="0.25">
      <c r="A162" s="12">
        <v>15</v>
      </c>
      <c r="B162" s="39" t="s">
        <v>218</v>
      </c>
      <c r="C162" s="71">
        <f t="shared" si="86"/>
        <v>2</v>
      </c>
      <c r="D162" s="6">
        <v>2</v>
      </c>
      <c r="E162" s="6"/>
      <c r="F162" s="6"/>
      <c r="G162" s="6"/>
      <c r="H162" s="6">
        <v>1</v>
      </c>
      <c r="I162" s="6"/>
      <c r="J162" s="1">
        <f t="shared" si="87"/>
        <v>0</v>
      </c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 s="44" customFormat="1" ht="18" customHeight="1" x14ac:dyDescent="0.25">
      <c r="A163" s="12">
        <v>16</v>
      </c>
      <c r="B163" s="39" t="s">
        <v>219</v>
      </c>
      <c r="C163" s="71">
        <f t="shared" si="86"/>
        <v>17</v>
      </c>
      <c r="D163" s="5">
        <v>14</v>
      </c>
      <c r="E163" s="5"/>
      <c r="F163" s="5">
        <v>3</v>
      </c>
      <c r="G163" s="5">
        <v>1</v>
      </c>
      <c r="H163" s="5">
        <v>15</v>
      </c>
      <c r="I163" s="5"/>
      <c r="J163" s="1">
        <f t="shared" si="87"/>
        <v>0</v>
      </c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20" s="44" customFormat="1" ht="18" customHeight="1" x14ac:dyDescent="0.25">
      <c r="A164" s="12">
        <v>17</v>
      </c>
      <c r="B164" s="39" t="s">
        <v>220</v>
      </c>
      <c r="C164" s="71">
        <f t="shared" si="86"/>
        <v>1</v>
      </c>
      <c r="D164" s="5">
        <v>1</v>
      </c>
      <c r="E164" s="5"/>
      <c r="F164" s="5"/>
      <c r="G164" s="5">
        <v>3</v>
      </c>
      <c r="H164" s="5"/>
      <c r="I164" s="5"/>
      <c r="J164" s="1">
        <f t="shared" si="87"/>
        <v>0</v>
      </c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1:20" s="44" customFormat="1" ht="18" customHeight="1" x14ac:dyDescent="0.25">
      <c r="A165" s="12">
        <v>18</v>
      </c>
      <c r="B165" s="39" t="s">
        <v>221</v>
      </c>
      <c r="C165" s="71">
        <f t="shared" si="86"/>
        <v>666</v>
      </c>
      <c r="D165" s="5">
        <v>543</v>
      </c>
      <c r="E165" s="5">
        <v>9</v>
      </c>
      <c r="F165" s="5">
        <v>114</v>
      </c>
      <c r="G165" s="5">
        <v>79</v>
      </c>
      <c r="H165" s="5">
        <v>160</v>
      </c>
      <c r="I165" s="5">
        <v>20</v>
      </c>
      <c r="J165" s="1">
        <f t="shared" si="87"/>
        <v>30</v>
      </c>
      <c r="K165" s="8"/>
      <c r="L165" s="8">
        <v>9</v>
      </c>
      <c r="M165" s="8">
        <v>11</v>
      </c>
      <c r="N165" s="8"/>
      <c r="O165" s="8">
        <v>5</v>
      </c>
      <c r="P165" s="8">
        <v>5</v>
      </c>
      <c r="Q165" s="8"/>
      <c r="R165" s="8">
        <v>3</v>
      </c>
      <c r="S165" s="8">
        <v>2</v>
      </c>
      <c r="T165" s="8">
        <v>1</v>
      </c>
    </row>
    <row r="166" spans="1:20" s="44" customFormat="1" ht="18" customHeight="1" x14ac:dyDescent="0.25">
      <c r="A166" s="12">
        <v>19</v>
      </c>
      <c r="B166" s="39" t="s">
        <v>222</v>
      </c>
      <c r="C166" s="71">
        <f t="shared" si="86"/>
        <v>26</v>
      </c>
      <c r="D166" s="5">
        <v>7</v>
      </c>
      <c r="E166" s="5"/>
      <c r="F166" s="5">
        <v>19</v>
      </c>
      <c r="G166" s="5">
        <v>8</v>
      </c>
      <c r="H166" s="5"/>
      <c r="I166" s="5"/>
      <c r="J166" s="1">
        <f t="shared" si="87"/>
        <v>0</v>
      </c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1:20" s="44" customFormat="1" ht="18" customHeight="1" x14ac:dyDescent="0.25">
      <c r="A167" s="12">
        <v>20</v>
      </c>
      <c r="B167" s="39" t="s">
        <v>223</v>
      </c>
      <c r="C167" s="71">
        <f t="shared" si="86"/>
        <v>17</v>
      </c>
      <c r="D167" s="5">
        <v>16</v>
      </c>
      <c r="E167" s="5"/>
      <c r="F167" s="5">
        <v>1</v>
      </c>
      <c r="G167" s="5">
        <v>7</v>
      </c>
      <c r="H167" s="5"/>
      <c r="I167" s="5">
        <v>2</v>
      </c>
      <c r="J167" s="1">
        <f t="shared" si="87"/>
        <v>2</v>
      </c>
      <c r="K167" s="8"/>
      <c r="L167" s="8">
        <v>1</v>
      </c>
      <c r="M167" s="8"/>
      <c r="N167" s="8"/>
      <c r="O167" s="8">
        <v>1</v>
      </c>
      <c r="P167" s="8"/>
      <c r="Q167" s="8"/>
      <c r="R167" s="8"/>
      <c r="S167" s="8"/>
      <c r="T167" s="8"/>
    </row>
    <row r="168" spans="1:20" s="44" customFormat="1" ht="18" customHeight="1" x14ac:dyDescent="0.25">
      <c r="A168" s="12">
        <v>21</v>
      </c>
      <c r="B168" s="39" t="s">
        <v>224</v>
      </c>
      <c r="C168" s="71">
        <f t="shared" si="86"/>
        <v>5433</v>
      </c>
      <c r="D168" s="5">
        <f>244+3348</f>
        <v>3592</v>
      </c>
      <c r="E168" s="5">
        <v>860</v>
      </c>
      <c r="F168" s="5">
        <f>1225-244</f>
        <v>981</v>
      </c>
      <c r="G168" s="5">
        <v>1</v>
      </c>
      <c r="H168" s="5">
        <v>1883</v>
      </c>
      <c r="I168" s="5">
        <v>204</v>
      </c>
      <c r="J168" s="1">
        <f t="shared" si="87"/>
        <v>954</v>
      </c>
      <c r="K168" s="9">
        <v>1</v>
      </c>
      <c r="L168" s="9">
        <v>171</v>
      </c>
      <c r="M168" s="9">
        <v>267</v>
      </c>
      <c r="N168" s="9"/>
      <c r="O168" s="9">
        <f>469+1+12+7</f>
        <v>489</v>
      </c>
      <c r="P168" s="9">
        <v>26</v>
      </c>
      <c r="Q168" s="9">
        <v>232</v>
      </c>
      <c r="R168" s="9">
        <f>S168+T168</f>
        <v>233</v>
      </c>
      <c r="S168" s="9">
        <v>195</v>
      </c>
      <c r="T168" s="9">
        <v>38</v>
      </c>
    </row>
    <row r="169" spans="1:20" s="44" customFormat="1" ht="18" customHeight="1" x14ac:dyDescent="0.25">
      <c r="A169" s="12">
        <v>22</v>
      </c>
      <c r="B169" s="39" t="s">
        <v>225</v>
      </c>
      <c r="C169" s="71">
        <f t="shared" si="86"/>
        <v>107</v>
      </c>
      <c r="D169" s="5">
        <v>6</v>
      </c>
      <c r="E169" s="5"/>
      <c r="F169" s="5">
        <v>101</v>
      </c>
      <c r="G169" s="5">
        <v>99</v>
      </c>
      <c r="H169" s="5"/>
      <c r="I169" s="5">
        <v>1</v>
      </c>
      <c r="J169" s="1">
        <f t="shared" si="87"/>
        <v>0</v>
      </c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 s="44" customFormat="1" ht="18" customHeight="1" x14ac:dyDescent="0.25">
      <c r="A170" s="12">
        <v>23</v>
      </c>
      <c r="B170" s="39" t="s">
        <v>226</v>
      </c>
      <c r="C170" s="71">
        <f t="shared" si="86"/>
        <v>1173</v>
      </c>
      <c r="D170" s="5">
        <f>463+58</f>
        <v>521</v>
      </c>
      <c r="E170" s="5">
        <v>123</v>
      </c>
      <c r="F170" s="5">
        <f>587-58</f>
        <v>529</v>
      </c>
      <c r="G170" s="5">
        <v>59</v>
      </c>
      <c r="H170" s="5">
        <v>0</v>
      </c>
      <c r="I170" s="5">
        <v>29</v>
      </c>
      <c r="J170" s="1">
        <f t="shared" si="87"/>
        <v>85</v>
      </c>
      <c r="K170" s="8">
        <v>4</v>
      </c>
      <c r="L170" s="8">
        <v>2</v>
      </c>
      <c r="M170" s="8">
        <v>35</v>
      </c>
      <c r="N170" s="8"/>
      <c r="O170" s="8">
        <v>24</v>
      </c>
      <c r="P170" s="8">
        <v>20</v>
      </c>
      <c r="Q170" s="8">
        <v>56</v>
      </c>
      <c r="R170" s="8">
        <v>56</v>
      </c>
      <c r="S170" s="8">
        <v>40</v>
      </c>
      <c r="T170" s="8">
        <v>17</v>
      </c>
    </row>
    <row r="171" spans="1:20" s="44" customFormat="1" ht="18" customHeight="1" x14ac:dyDescent="0.25">
      <c r="A171" s="12">
        <v>24</v>
      </c>
      <c r="B171" s="39" t="s">
        <v>227</v>
      </c>
      <c r="C171" s="71">
        <f t="shared" si="86"/>
        <v>47</v>
      </c>
      <c r="D171" s="5">
        <v>33</v>
      </c>
      <c r="E171" s="5">
        <v>1</v>
      </c>
      <c r="F171" s="5">
        <v>13</v>
      </c>
      <c r="G171" s="5">
        <v>7</v>
      </c>
      <c r="H171" s="5">
        <v>44</v>
      </c>
      <c r="I171" s="5">
        <v>1</v>
      </c>
      <c r="J171" s="1">
        <f t="shared" si="87"/>
        <v>8</v>
      </c>
      <c r="K171" s="8"/>
      <c r="L171" s="8"/>
      <c r="M171" s="8">
        <v>6</v>
      </c>
      <c r="N171" s="8"/>
      <c r="O171" s="8">
        <v>2</v>
      </c>
      <c r="P171" s="8"/>
      <c r="Q171" s="8"/>
      <c r="R171" s="8"/>
      <c r="S171" s="8"/>
      <c r="T171" s="8"/>
    </row>
    <row r="172" spans="1:20" s="44" customFormat="1" ht="18" customHeight="1" x14ac:dyDescent="0.25">
      <c r="A172" s="12">
        <v>25</v>
      </c>
      <c r="B172" s="39" t="s">
        <v>228</v>
      </c>
      <c r="C172" s="71">
        <f t="shared" si="86"/>
        <v>332</v>
      </c>
      <c r="D172" s="5">
        <v>214</v>
      </c>
      <c r="E172" s="5">
        <v>1</v>
      </c>
      <c r="F172" s="5">
        <v>117</v>
      </c>
      <c r="G172" s="5">
        <v>110</v>
      </c>
      <c r="H172" s="5">
        <v>81</v>
      </c>
      <c r="I172" s="5">
        <v>14</v>
      </c>
      <c r="J172" s="1">
        <f t="shared" si="87"/>
        <v>19</v>
      </c>
      <c r="K172" s="8"/>
      <c r="L172" s="8">
        <v>2</v>
      </c>
      <c r="M172" s="8">
        <v>12</v>
      </c>
      <c r="N172" s="8"/>
      <c r="O172" s="8">
        <v>5</v>
      </c>
      <c r="P172" s="8"/>
      <c r="Q172" s="8">
        <v>3</v>
      </c>
      <c r="R172" s="8">
        <v>2</v>
      </c>
      <c r="S172" s="8"/>
      <c r="T172" s="8">
        <v>2</v>
      </c>
    </row>
    <row r="173" spans="1:20" s="44" customFormat="1" ht="18" customHeight="1" x14ac:dyDescent="0.25">
      <c r="A173" s="12">
        <v>26</v>
      </c>
      <c r="B173" s="39" t="s">
        <v>229</v>
      </c>
      <c r="C173" s="71">
        <f t="shared" si="86"/>
        <v>73</v>
      </c>
      <c r="D173" s="10">
        <v>61</v>
      </c>
      <c r="E173" s="10"/>
      <c r="F173" s="10">
        <v>12</v>
      </c>
      <c r="G173" s="10">
        <v>1003</v>
      </c>
      <c r="H173" s="10">
        <v>63</v>
      </c>
      <c r="I173" s="10">
        <v>5</v>
      </c>
      <c r="J173" s="1">
        <f t="shared" si="87"/>
        <v>3</v>
      </c>
      <c r="K173" s="8"/>
      <c r="L173" s="8"/>
      <c r="M173" s="8">
        <v>1</v>
      </c>
      <c r="N173" s="8"/>
      <c r="O173" s="8">
        <v>2</v>
      </c>
      <c r="P173" s="8"/>
      <c r="Q173" s="8"/>
      <c r="R173" s="8"/>
      <c r="S173" s="8"/>
      <c r="T173" s="8"/>
    </row>
    <row r="174" spans="1:20" s="44" customFormat="1" ht="18" customHeight="1" x14ac:dyDescent="0.25">
      <c r="A174" s="12">
        <v>27</v>
      </c>
      <c r="B174" s="39" t="s">
        <v>230</v>
      </c>
      <c r="C174" s="71">
        <f t="shared" si="86"/>
        <v>24</v>
      </c>
      <c r="D174" s="5">
        <v>5</v>
      </c>
      <c r="E174" s="5"/>
      <c r="F174" s="5">
        <v>19</v>
      </c>
      <c r="G174" s="5">
        <v>56</v>
      </c>
      <c r="H174" s="5"/>
      <c r="I174" s="5"/>
      <c r="J174" s="1">
        <f t="shared" si="87"/>
        <v>2</v>
      </c>
      <c r="K174" s="8"/>
      <c r="L174" s="8"/>
      <c r="M174" s="8">
        <v>2</v>
      </c>
      <c r="N174" s="8"/>
      <c r="O174" s="8"/>
      <c r="P174" s="8"/>
      <c r="Q174" s="8"/>
      <c r="R174" s="8"/>
      <c r="S174" s="8"/>
      <c r="T174" s="8"/>
    </row>
    <row r="175" spans="1:20" s="44" customFormat="1" ht="18" customHeight="1" x14ac:dyDescent="0.25">
      <c r="A175" s="12">
        <v>28</v>
      </c>
      <c r="B175" s="39" t="s">
        <v>231</v>
      </c>
      <c r="C175" s="71">
        <f t="shared" si="86"/>
        <v>2003</v>
      </c>
      <c r="D175" s="5">
        <v>770</v>
      </c>
      <c r="E175" s="5">
        <v>742</v>
      </c>
      <c r="F175" s="5">
        <f>582-91</f>
        <v>491</v>
      </c>
      <c r="G175" s="5">
        <v>9</v>
      </c>
      <c r="H175" s="5">
        <v>593</v>
      </c>
      <c r="I175" s="5">
        <v>32</v>
      </c>
      <c r="J175" s="1">
        <f t="shared" si="87"/>
        <v>379</v>
      </c>
      <c r="K175" s="8">
        <v>10</v>
      </c>
      <c r="L175" s="8">
        <v>178</v>
      </c>
      <c r="M175" s="8">
        <v>103</v>
      </c>
      <c r="N175" s="8"/>
      <c r="O175" s="8">
        <v>82</v>
      </c>
      <c r="P175" s="8">
        <v>6</v>
      </c>
      <c r="Q175" s="8">
        <v>133</v>
      </c>
      <c r="R175" s="8">
        <v>103</v>
      </c>
      <c r="S175" s="8">
        <v>80</v>
      </c>
      <c r="T175" s="8">
        <v>24</v>
      </c>
    </row>
    <row r="176" spans="1:20" s="44" customFormat="1" ht="18" customHeight="1" x14ac:dyDescent="0.25">
      <c r="A176" s="75">
        <v>29</v>
      </c>
      <c r="B176" s="39" t="s">
        <v>232</v>
      </c>
      <c r="C176" s="71">
        <f t="shared" si="86"/>
        <v>0</v>
      </c>
      <c r="D176" s="5"/>
      <c r="E176" s="5"/>
      <c r="F176" s="5"/>
      <c r="G176" s="5">
        <v>1</v>
      </c>
      <c r="H176" s="5"/>
      <c r="I176" s="5"/>
      <c r="J176" s="1">
        <f t="shared" si="87"/>
        <v>1</v>
      </c>
      <c r="K176" s="8"/>
      <c r="L176" s="8"/>
      <c r="M176" s="8">
        <v>1</v>
      </c>
      <c r="N176" s="8"/>
      <c r="O176" s="8"/>
      <c r="P176" s="8"/>
      <c r="Q176" s="8"/>
      <c r="R176" s="8"/>
      <c r="S176" s="8"/>
      <c r="T176" s="8"/>
    </row>
    <row r="177" spans="1:20" s="44" customFormat="1" ht="18" customHeight="1" x14ac:dyDescent="0.25">
      <c r="A177" s="75">
        <v>30</v>
      </c>
      <c r="B177" s="39" t="s">
        <v>233</v>
      </c>
      <c r="C177" s="71">
        <f t="shared" si="86"/>
        <v>4</v>
      </c>
      <c r="D177" s="5">
        <v>4</v>
      </c>
      <c r="E177" s="5"/>
      <c r="F177" s="5"/>
      <c r="G177" s="5">
        <v>679</v>
      </c>
      <c r="H177" s="5">
        <v>1</v>
      </c>
      <c r="I177" s="5"/>
      <c r="J177" s="1">
        <f t="shared" si="87"/>
        <v>0</v>
      </c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1:20" s="43" customFormat="1" ht="18" customHeight="1" x14ac:dyDescent="0.25">
      <c r="A178" s="105" t="s">
        <v>14</v>
      </c>
      <c r="B178" s="105"/>
      <c r="C178" s="1">
        <f>D178+E178+F178</f>
        <v>12722</v>
      </c>
      <c r="D178" s="2">
        <f t="shared" ref="D178:T178" si="88">SUM(D148:D177)</f>
        <v>7278</v>
      </c>
      <c r="E178" s="2">
        <f t="shared" si="88"/>
        <v>2169</v>
      </c>
      <c r="F178" s="2">
        <f t="shared" si="88"/>
        <v>3275</v>
      </c>
      <c r="G178" s="2">
        <f t="shared" si="88"/>
        <v>2184</v>
      </c>
      <c r="H178" s="2">
        <f t="shared" si="88"/>
        <v>3510</v>
      </c>
      <c r="I178" s="2">
        <f t="shared" si="88"/>
        <v>376</v>
      </c>
      <c r="J178" s="2">
        <f t="shared" si="88"/>
        <v>1818</v>
      </c>
      <c r="K178" s="2">
        <f t="shared" si="88"/>
        <v>20</v>
      </c>
      <c r="L178" s="2">
        <f t="shared" si="88"/>
        <v>424</v>
      </c>
      <c r="M178" s="2">
        <f t="shared" si="88"/>
        <v>531</v>
      </c>
      <c r="N178" s="2">
        <f t="shared" si="88"/>
        <v>0</v>
      </c>
      <c r="O178" s="2">
        <f t="shared" si="88"/>
        <v>746</v>
      </c>
      <c r="P178" s="2">
        <f t="shared" si="88"/>
        <v>97</v>
      </c>
      <c r="Q178" s="2">
        <f t="shared" si="88"/>
        <v>569</v>
      </c>
      <c r="R178" s="2">
        <f t="shared" si="88"/>
        <v>496</v>
      </c>
      <c r="S178" s="2">
        <f t="shared" si="88"/>
        <v>353</v>
      </c>
      <c r="T178" s="2">
        <f t="shared" si="88"/>
        <v>145</v>
      </c>
    </row>
    <row r="179" spans="1:20" s="44" customFormat="1" ht="18" customHeight="1" x14ac:dyDescent="0.25">
      <c r="A179" s="57"/>
      <c r="B179" s="36" t="s">
        <v>119</v>
      </c>
      <c r="C179" s="36"/>
      <c r="D179" s="36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55"/>
    </row>
    <row r="180" spans="1:20" s="44" customFormat="1" ht="18" customHeight="1" x14ac:dyDescent="0.25">
      <c r="A180" s="12">
        <v>1</v>
      </c>
      <c r="B180" s="14" t="s">
        <v>30</v>
      </c>
      <c r="C180" s="1">
        <f t="shared" ref="C180:C187" si="89">D180+E180+F180</f>
        <v>3011</v>
      </c>
      <c r="D180" s="1">
        <v>2724</v>
      </c>
      <c r="E180" s="1">
        <v>69</v>
      </c>
      <c r="F180" s="1">
        <v>218</v>
      </c>
      <c r="G180" s="1">
        <v>419</v>
      </c>
      <c r="H180" s="1">
        <v>521</v>
      </c>
      <c r="I180" s="1">
        <v>20</v>
      </c>
      <c r="J180" s="2">
        <f>K180+L180+M180+N180+O180+P180</f>
        <v>358</v>
      </c>
      <c r="K180" s="1">
        <v>1</v>
      </c>
      <c r="L180" s="1">
        <v>57</v>
      </c>
      <c r="M180" s="1">
        <v>141</v>
      </c>
      <c r="N180" s="1">
        <v>0</v>
      </c>
      <c r="O180" s="1">
        <v>146</v>
      </c>
      <c r="P180" s="1">
        <v>13</v>
      </c>
      <c r="Q180" s="1">
        <v>8</v>
      </c>
      <c r="R180" s="1">
        <f>S180+T180</f>
        <v>43</v>
      </c>
      <c r="S180" s="1">
        <v>1</v>
      </c>
      <c r="T180" s="1">
        <v>42</v>
      </c>
    </row>
    <row r="181" spans="1:20" s="44" customFormat="1" ht="18" customHeight="1" x14ac:dyDescent="0.25">
      <c r="A181" s="12">
        <v>2</v>
      </c>
      <c r="B181" s="14" t="s">
        <v>31</v>
      </c>
      <c r="C181" s="1">
        <f t="shared" si="89"/>
        <v>828</v>
      </c>
      <c r="D181" s="1">
        <v>724</v>
      </c>
      <c r="E181" s="1">
        <v>8</v>
      </c>
      <c r="F181" s="1">
        <v>96</v>
      </c>
      <c r="G181" s="1">
        <v>69</v>
      </c>
      <c r="H181" s="1">
        <v>810</v>
      </c>
      <c r="I181" s="1">
        <v>17</v>
      </c>
      <c r="J181" s="2">
        <f t="shared" ref="J181:J187" si="90">K181+L181+M181+N181+O181+P181</f>
        <v>119</v>
      </c>
      <c r="K181" s="1"/>
      <c r="L181" s="1">
        <v>12</v>
      </c>
      <c r="M181" s="1">
        <v>26</v>
      </c>
      <c r="N181" s="1"/>
      <c r="O181" s="1">
        <v>76</v>
      </c>
      <c r="P181" s="1">
        <v>5</v>
      </c>
      <c r="Q181" s="1">
        <v>1</v>
      </c>
      <c r="R181" s="1">
        <f>S181+T181</f>
        <v>2</v>
      </c>
      <c r="S181" s="1">
        <v>2</v>
      </c>
      <c r="T181" s="1"/>
    </row>
    <row r="182" spans="1:20" s="44" customFormat="1" ht="18" customHeight="1" x14ac:dyDescent="0.25">
      <c r="A182" s="12">
        <v>3</v>
      </c>
      <c r="B182" s="14" t="s">
        <v>75</v>
      </c>
      <c r="C182" s="1">
        <f t="shared" si="89"/>
        <v>174</v>
      </c>
      <c r="D182" s="1">
        <v>129</v>
      </c>
      <c r="E182" s="1">
        <v>5</v>
      </c>
      <c r="F182" s="1">
        <v>40</v>
      </c>
      <c r="G182" s="1">
        <v>19</v>
      </c>
      <c r="H182" s="1">
        <v>174</v>
      </c>
      <c r="I182" s="1">
        <v>1</v>
      </c>
      <c r="J182" s="2">
        <f t="shared" si="90"/>
        <v>28</v>
      </c>
      <c r="K182" s="1"/>
      <c r="L182" s="1">
        <v>4</v>
      </c>
      <c r="M182" s="1">
        <v>8</v>
      </c>
      <c r="N182" s="1"/>
      <c r="O182" s="1">
        <v>16</v>
      </c>
      <c r="P182" s="1"/>
      <c r="Q182" s="1"/>
      <c r="R182" s="1">
        <f>S182+T182</f>
        <v>1</v>
      </c>
      <c r="S182" s="1">
        <v>1</v>
      </c>
      <c r="T182" s="1"/>
    </row>
    <row r="183" spans="1:20" s="44" customFormat="1" ht="17.25" customHeight="1" x14ac:dyDescent="0.3">
      <c r="A183" s="12">
        <v>4</v>
      </c>
      <c r="B183" s="76" t="s">
        <v>74</v>
      </c>
      <c r="C183" s="1">
        <f t="shared" si="89"/>
        <v>51</v>
      </c>
      <c r="D183" s="1">
        <v>38</v>
      </c>
      <c r="E183" s="1">
        <v>3</v>
      </c>
      <c r="F183" s="1">
        <v>10</v>
      </c>
      <c r="G183" s="1">
        <v>1</v>
      </c>
      <c r="H183" s="1">
        <v>0</v>
      </c>
      <c r="I183" s="1">
        <v>0</v>
      </c>
      <c r="J183" s="2">
        <f t="shared" si="90"/>
        <v>7</v>
      </c>
      <c r="K183" s="1"/>
      <c r="L183" s="1">
        <v>1</v>
      </c>
      <c r="M183" s="1">
        <v>1</v>
      </c>
      <c r="N183" s="1"/>
      <c r="O183" s="1">
        <v>5</v>
      </c>
      <c r="P183" s="1"/>
      <c r="Q183" s="1"/>
      <c r="R183" s="1"/>
      <c r="S183" s="1"/>
      <c r="T183" s="1"/>
    </row>
    <row r="184" spans="1:20" s="44" customFormat="1" ht="18" customHeight="1" x14ac:dyDescent="0.25">
      <c r="A184" s="12">
        <v>5</v>
      </c>
      <c r="B184" s="14" t="s">
        <v>76</v>
      </c>
      <c r="C184" s="1">
        <f t="shared" si="89"/>
        <v>271</v>
      </c>
      <c r="D184" s="1">
        <v>201</v>
      </c>
      <c r="E184" s="1">
        <v>19</v>
      </c>
      <c r="F184" s="1">
        <v>51</v>
      </c>
      <c r="G184" s="1">
        <v>5</v>
      </c>
      <c r="H184" s="1">
        <v>271</v>
      </c>
      <c r="I184" s="1">
        <v>0</v>
      </c>
      <c r="J184" s="2">
        <f t="shared" si="90"/>
        <v>40</v>
      </c>
      <c r="K184" s="1"/>
      <c r="L184" s="1">
        <v>1</v>
      </c>
      <c r="M184" s="1">
        <v>15</v>
      </c>
      <c r="N184" s="1"/>
      <c r="O184" s="1">
        <v>18</v>
      </c>
      <c r="P184" s="1">
        <v>6</v>
      </c>
      <c r="Q184" s="1"/>
      <c r="R184" s="1"/>
      <c r="S184" s="1"/>
      <c r="T184" s="1"/>
    </row>
    <row r="185" spans="1:20" s="44" customFormat="1" ht="18" customHeight="1" x14ac:dyDescent="0.25">
      <c r="A185" s="12">
        <v>6</v>
      </c>
      <c r="B185" s="14" t="s">
        <v>77</v>
      </c>
      <c r="C185" s="1">
        <f t="shared" si="89"/>
        <v>90</v>
      </c>
      <c r="D185" s="1">
        <v>56</v>
      </c>
      <c r="E185" s="1">
        <v>5</v>
      </c>
      <c r="F185" s="1">
        <v>29</v>
      </c>
      <c r="G185" s="1">
        <v>4</v>
      </c>
      <c r="H185" s="1">
        <v>90</v>
      </c>
      <c r="I185" s="1">
        <v>1</v>
      </c>
      <c r="J185" s="2">
        <f t="shared" si="90"/>
        <v>9</v>
      </c>
      <c r="K185" s="1"/>
      <c r="L185" s="1"/>
      <c r="M185" s="1">
        <v>2</v>
      </c>
      <c r="N185" s="1"/>
      <c r="O185" s="1">
        <v>5</v>
      </c>
      <c r="P185" s="1">
        <v>2</v>
      </c>
      <c r="Q185" s="1"/>
      <c r="R185" s="1"/>
      <c r="S185" s="1"/>
      <c r="T185" s="1"/>
    </row>
    <row r="186" spans="1:20" s="44" customFormat="1" ht="18" customHeight="1" x14ac:dyDescent="0.25">
      <c r="A186" s="12">
        <v>7</v>
      </c>
      <c r="B186" s="14" t="s">
        <v>78</v>
      </c>
      <c r="C186" s="1">
        <f t="shared" si="89"/>
        <v>96</v>
      </c>
      <c r="D186" s="1">
        <v>84</v>
      </c>
      <c r="E186" s="1">
        <v>0</v>
      </c>
      <c r="F186" s="1">
        <v>12</v>
      </c>
      <c r="G186" s="1">
        <v>7</v>
      </c>
      <c r="H186" s="1">
        <v>96</v>
      </c>
      <c r="I186" s="1">
        <v>1</v>
      </c>
      <c r="J186" s="2">
        <f t="shared" si="90"/>
        <v>11</v>
      </c>
      <c r="K186" s="1"/>
      <c r="L186" s="1"/>
      <c r="M186" s="1">
        <v>1</v>
      </c>
      <c r="N186" s="1"/>
      <c r="O186" s="1">
        <v>10</v>
      </c>
      <c r="P186" s="1"/>
      <c r="Q186" s="1"/>
      <c r="R186" s="1"/>
      <c r="S186" s="1"/>
      <c r="T186" s="1"/>
    </row>
    <row r="187" spans="1:20" s="44" customFormat="1" ht="18" customHeight="1" x14ac:dyDescent="0.25">
      <c r="A187" s="12">
        <v>8</v>
      </c>
      <c r="B187" s="34" t="s">
        <v>73</v>
      </c>
      <c r="C187" s="1">
        <f t="shared" si="89"/>
        <v>178</v>
      </c>
      <c r="D187" s="2">
        <v>123</v>
      </c>
      <c r="E187" s="2">
        <v>7</v>
      </c>
      <c r="F187" s="2">
        <v>48</v>
      </c>
      <c r="G187" s="2">
        <v>5</v>
      </c>
      <c r="H187" s="2">
        <v>178</v>
      </c>
      <c r="I187" s="2">
        <v>0</v>
      </c>
      <c r="J187" s="2">
        <f t="shared" si="90"/>
        <v>24</v>
      </c>
      <c r="K187" s="2"/>
      <c r="L187" s="2">
        <v>1</v>
      </c>
      <c r="M187" s="2">
        <v>6</v>
      </c>
      <c r="N187" s="2"/>
      <c r="O187" s="2">
        <v>17</v>
      </c>
      <c r="P187" s="2"/>
      <c r="Q187" s="2"/>
      <c r="R187" s="2"/>
      <c r="S187" s="2"/>
      <c r="T187" s="2"/>
    </row>
    <row r="188" spans="1:20" s="43" customFormat="1" ht="18" customHeight="1" x14ac:dyDescent="0.25">
      <c r="A188" s="97" t="s">
        <v>14</v>
      </c>
      <c r="B188" s="98"/>
      <c r="C188" s="1">
        <f>D188+E188+F188</f>
        <v>4699</v>
      </c>
      <c r="D188" s="2">
        <f t="shared" ref="D188:I188" si="91">SUM(D180:D187)</f>
        <v>4079</v>
      </c>
      <c r="E188" s="2">
        <f t="shared" si="91"/>
        <v>116</v>
      </c>
      <c r="F188" s="2">
        <f t="shared" si="91"/>
        <v>504</v>
      </c>
      <c r="G188" s="2">
        <v>529</v>
      </c>
      <c r="H188" s="2">
        <f t="shared" si="91"/>
        <v>2140</v>
      </c>
      <c r="I188" s="2">
        <f t="shared" si="91"/>
        <v>40</v>
      </c>
      <c r="J188" s="1">
        <f>SUM(J180:J187)</f>
        <v>596</v>
      </c>
      <c r="K188" s="2">
        <f t="shared" ref="K188:T188" si="92">SUM(K180:K187)</f>
        <v>1</v>
      </c>
      <c r="L188" s="2">
        <f t="shared" si="92"/>
        <v>76</v>
      </c>
      <c r="M188" s="2">
        <f t="shared" si="92"/>
        <v>200</v>
      </c>
      <c r="N188" s="2">
        <f t="shared" si="92"/>
        <v>0</v>
      </c>
      <c r="O188" s="2">
        <f t="shared" si="92"/>
        <v>293</v>
      </c>
      <c r="P188" s="2">
        <f t="shared" si="92"/>
        <v>26</v>
      </c>
      <c r="Q188" s="2">
        <f t="shared" si="92"/>
        <v>9</v>
      </c>
      <c r="R188" s="2">
        <f t="shared" si="92"/>
        <v>46</v>
      </c>
      <c r="S188" s="2">
        <f t="shared" si="92"/>
        <v>4</v>
      </c>
      <c r="T188" s="2">
        <f t="shared" si="92"/>
        <v>42</v>
      </c>
    </row>
    <row r="189" spans="1:20" s="44" customFormat="1" ht="18" customHeight="1" x14ac:dyDescent="0.25">
      <c r="A189" s="57"/>
      <c r="B189" s="32" t="s">
        <v>120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55"/>
    </row>
    <row r="190" spans="1:20" s="44" customFormat="1" ht="18" customHeight="1" x14ac:dyDescent="0.25">
      <c r="A190" s="12">
        <v>1</v>
      </c>
      <c r="B190" s="77" t="s">
        <v>85</v>
      </c>
      <c r="C190" s="1">
        <f>D190+E190+F190</f>
        <v>7332</v>
      </c>
      <c r="D190" s="1">
        <v>5763</v>
      </c>
      <c r="E190" s="1">
        <v>1514</v>
      </c>
      <c r="F190" s="1">
        <v>55</v>
      </c>
      <c r="G190" s="1">
        <v>543</v>
      </c>
      <c r="H190" s="1">
        <v>306</v>
      </c>
      <c r="I190" s="1">
        <v>74</v>
      </c>
      <c r="J190" s="2">
        <f>K190+L190+M190+N190+O190+P190</f>
        <v>426</v>
      </c>
      <c r="K190" s="1">
        <v>1</v>
      </c>
      <c r="L190" s="1">
        <v>152</v>
      </c>
      <c r="M190" s="1">
        <v>185</v>
      </c>
      <c r="N190" s="1">
        <v>10</v>
      </c>
      <c r="O190" s="1">
        <v>74</v>
      </c>
      <c r="P190" s="1">
        <v>4</v>
      </c>
      <c r="Q190" s="1">
        <v>1</v>
      </c>
      <c r="R190" s="1">
        <v>250</v>
      </c>
      <c r="S190" s="1">
        <v>34</v>
      </c>
      <c r="T190" s="1">
        <v>216</v>
      </c>
    </row>
    <row r="191" spans="1:20" s="43" customFormat="1" ht="19.5" customHeight="1" x14ac:dyDescent="0.25">
      <c r="A191" s="12">
        <v>2</v>
      </c>
      <c r="B191" s="78" t="s">
        <v>151</v>
      </c>
      <c r="C191" s="1">
        <f t="shared" ref="C191:C208" si="93">D191+E191+F191</f>
        <v>188</v>
      </c>
      <c r="D191" s="1"/>
      <c r="E191" s="1"/>
      <c r="F191" s="1">
        <v>188</v>
      </c>
      <c r="G191" s="1"/>
      <c r="H191" s="1"/>
      <c r="I191" s="1">
        <v>1</v>
      </c>
      <c r="J191" s="2">
        <f t="shared" ref="J191:J208" si="94">K191+L191+M191+N191+O191+P191</f>
        <v>2</v>
      </c>
      <c r="K191" s="1"/>
      <c r="L191" s="1">
        <v>1</v>
      </c>
      <c r="M191" s="1">
        <v>1</v>
      </c>
      <c r="N191" s="1"/>
      <c r="O191" s="1"/>
      <c r="P191" s="1"/>
      <c r="Q191" s="1"/>
      <c r="R191" s="1"/>
      <c r="S191" s="1"/>
      <c r="T191" s="1"/>
    </row>
    <row r="192" spans="1:20" s="44" customFormat="1" ht="18" customHeight="1" x14ac:dyDescent="0.25">
      <c r="A192" s="12">
        <v>3</v>
      </c>
      <c r="B192" s="14" t="s">
        <v>162</v>
      </c>
      <c r="C192" s="1">
        <f t="shared" si="93"/>
        <v>0</v>
      </c>
      <c r="D192" s="1"/>
      <c r="E192" s="1"/>
      <c r="F192" s="1"/>
      <c r="G192" s="1"/>
      <c r="H192" s="1"/>
      <c r="I192" s="1"/>
      <c r="J192" s="2">
        <f t="shared" si="94"/>
        <v>4</v>
      </c>
      <c r="K192" s="1"/>
      <c r="L192" s="1"/>
      <c r="M192" s="1">
        <v>4</v>
      </c>
      <c r="N192" s="1"/>
      <c r="O192" s="1"/>
      <c r="P192" s="1"/>
      <c r="Q192" s="1"/>
      <c r="R192" s="1"/>
      <c r="S192" s="1"/>
      <c r="T192" s="1"/>
    </row>
    <row r="193" spans="1:20" s="44" customFormat="1" ht="18" customHeight="1" x14ac:dyDescent="0.25">
      <c r="A193" s="12">
        <v>4</v>
      </c>
      <c r="B193" s="14" t="s">
        <v>234</v>
      </c>
      <c r="C193" s="1">
        <f t="shared" si="93"/>
        <v>38</v>
      </c>
      <c r="D193" s="1"/>
      <c r="E193" s="1"/>
      <c r="F193" s="1">
        <v>38</v>
      </c>
      <c r="G193" s="1"/>
      <c r="H193" s="1"/>
      <c r="I193" s="1"/>
      <c r="J193" s="2">
        <f t="shared" si="94"/>
        <v>1</v>
      </c>
      <c r="K193" s="1"/>
      <c r="L193" s="1">
        <v>1</v>
      </c>
      <c r="M193" s="1"/>
      <c r="N193" s="1"/>
      <c r="O193" s="1"/>
      <c r="P193" s="1"/>
      <c r="Q193" s="1"/>
      <c r="R193" s="1"/>
      <c r="S193" s="1"/>
      <c r="T193" s="1"/>
    </row>
    <row r="194" spans="1:20" s="44" customFormat="1" ht="18" customHeight="1" x14ac:dyDescent="0.25">
      <c r="A194" s="12">
        <v>5</v>
      </c>
      <c r="B194" s="14" t="s">
        <v>235</v>
      </c>
      <c r="C194" s="1">
        <f t="shared" si="93"/>
        <v>0</v>
      </c>
      <c r="D194" s="1"/>
      <c r="E194" s="1"/>
      <c r="F194" s="1"/>
      <c r="G194" s="1"/>
      <c r="H194" s="1"/>
      <c r="I194" s="1"/>
      <c r="J194" s="2">
        <f t="shared" si="94"/>
        <v>3</v>
      </c>
      <c r="K194" s="1"/>
      <c r="L194" s="1">
        <v>3</v>
      </c>
      <c r="M194" s="1"/>
      <c r="N194" s="1"/>
      <c r="O194" s="1"/>
      <c r="P194" s="1"/>
      <c r="Q194" s="1"/>
      <c r="R194" s="1"/>
      <c r="S194" s="1"/>
      <c r="T194" s="1"/>
    </row>
    <row r="195" spans="1:20" s="44" customFormat="1" ht="18" customHeight="1" x14ac:dyDescent="0.25">
      <c r="A195" s="12">
        <v>6</v>
      </c>
      <c r="B195" s="14" t="s">
        <v>236</v>
      </c>
      <c r="C195" s="1">
        <f t="shared" si="93"/>
        <v>0</v>
      </c>
      <c r="D195" s="1"/>
      <c r="E195" s="1"/>
      <c r="F195" s="1"/>
      <c r="G195" s="1"/>
      <c r="H195" s="1"/>
      <c r="I195" s="1"/>
      <c r="J195" s="2">
        <f t="shared" si="94"/>
        <v>1</v>
      </c>
      <c r="K195" s="1"/>
      <c r="L195" s="1"/>
      <c r="M195" s="1">
        <v>1</v>
      </c>
      <c r="N195" s="1"/>
      <c r="O195" s="1"/>
      <c r="P195" s="1"/>
      <c r="Q195" s="1"/>
      <c r="R195" s="1"/>
      <c r="S195" s="1"/>
      <c r="T195" s="1"/>
    </row>
    <row r="196" spans="1:20" s="44" customFormat="1" ht="18" customHeight="1" x14ac:dyDescent="0.25">
      <c r="A196" s="12">
        <v>7</v>
      </c>
      <c r="B196" s="14" t="s">
        <v>237</v>
      </c>
      <c r="C196" s="1">
        <f t="shared" si="93"/>
        <v>0</v>
      </c>
      <c r="D196" s="1"/>
      <c r="E196" s="1"/>
      <c r="F196" s="1"/>
      <c r="G196" s="1"/>
      <c r="H196" s="1"/>
      <c r="I196" s="1"/>
      <c r="J196" s="2">
        <f t="shared" si="94"/>
        <v>4</v>
      </c>
      <c r="K196" s="1"/>
      <c r="L196" s="1">
        <v>3</v>
      </c>
      <c r="M196" s="1">
        <v>1</v>
      </c>
      <c r="N196" s="1"/>
      <c r="O196" s="1"/>
      <c r="P196" s="1"/>
      <c r="Q196" s="1"/>
      <c r="R196" s="1"/>
      <c r="S196" s="1"/>
      <c r="T196" s="1"/>
    </row>
    <row r="197" spans="1:20" s="44" customFormat="1" ht="18" customHeight="1" x14ac:dyDescent="0.25">
      <c r="A197" s="12">
        <v>8</v>
      </c>
      <c r="B197" s="14" t="s">
        <v>163</v>
      </c>
      <c r="C197" s="1">
        <f t="shared" si="93"/>
        <v>0</v>
      </c>
      <c r="D197" s="1"/>
      <c r="E197" s="1"/>
      <c r="F197" s="1"/>
      <c r="G197" s="1"/>
      <c r="H197" s="1"/>
      <c r="I197" s="1"/>
      <c r="J197" s="2">
        <f t="shared" si="94"/>
        <v>1</v>
      </c>
      <c r="K197" s="1"/>
      <c r="L197" s="1">
        <v>1</v>
      </c>
      <c r="M197" s="1"/>
      <c r="N197" s="1"/>
      <c r="O197" s="1"/>
      <c r="P197" s="1"/>
      <c r="Q197" s="1"/>
      <c r="R197" s="1"/>
      <c r="S197" s="1"/>
      <c r="T197" s="1"/>
    </row>
    <row r="198" spans="1:20" s="44" customFormat="1" x14ac:dyDescent="0.25">
      <c r="A198" s="12">
        <v>9</v>
      </c>
      <c r="B198" s="14" t="s">
        <v>164</v>
      </c>
      <c r="C198" s="1">
        <f t="shared" si="93"/>
        <v>0</v>
      </c>
      <c r="D198" s="1"/>
      <c r="E198" s="1"/>
      <c r="F198" s="1"/>
      <c r="G198" s="1"/>
      <c r="H198" s="1"/>
      <c r="I198" s="1"/>
      <c r="J198" s="2">
        <f t="shared" si="94"/>
        <v>2</v>
      </c>
      <c r="K198" s="1"/>
      <c r="L198" s="1"/>
      <c r="M198" s="1">
        <v>2</v>
      </c>
      <c r="N198" s="1"/>
      <c r="O198" s="1"/>
      <c r="P198" s="1"/>
      <c r="Q198" s="1"/>
      <c r="R198" s="1"/>
      <c r="S198" s="1"/>
      <c r="T198" s="1"/>
    </row>
    <row r="199" spans="1:20" s="44" customFormat="1" x14ac:dyDescent="0.25">
      <c r="A199" s="12">
        <v>10</v>
      </c>
      <c r="B199" s="14" t="s">
        <v>165</v>
      </c>
      <c r="C199" s="1">
        <f t="shared" si="93"/>
        <v>0</v>
      </c>
      <c r="D199" s="1"/>
      <c r="E199" s="1"/>
      <c r="F199" s="1"/>
      <c r="G199" s="1"/>
      <c r="H199" s="1"/>
      <c r="I199" s="1"/>
      <c r="J199" s="2">
        <f t="shared" si="94"/>
        <v>2</v>
      </c>
      <c r="K199" s="1"/>
      <c r="L199" s="1"/>
      <c r="M199" s="1">
        <v>2</v>
      </c>
      <c r="N199" s="1"/>
      <c r="O199" s="1"/>
      <c r="P199" s="1"/>
      <c r="Q199" s="1"/>
      <c r="R199" s="1"/>
      <c r="S199" s="1"/>
      <c r="T199" s="1"/>
    </row>
    <row r="200" spans="1:20" s="44" customFormat="1" x14ac:dyDescent="0.25">
      <c r="A200" s="12">
        <v>11</v>
      </c>
      <c r="B200" s="14" t="s">
        <v>166</v>
      </c>
      <c r="C200" s="1">
        <f t="shared" si="93"/>
        <v>0</v>
      </c>
      <c r="D200" s="1"/>
      <c r="E200" s="1"/>
      <c r="F200" s="1"/>
      <c r="G200" s="1"/>
      <c r="H200" s="1"/>
      <c r="I200" s="1"/>
      <c r="J200" s="2">
        <f t="shared" si="94"/>
        <v>1</v>
      </c>
      <c r="K200" s="1"/>
      <c r="L200" s="1"/>
      <c r="M200" s="1">
        <v>1</v>
      </c>
      <c r="N200" s="1"/>
      <c r="O200" s="1"/>
      <c r="P200" s="1"/>
      <c r="Q200" s="1"/>
      <c r="R200" s="1"/>
      <c r="S200" s="1"/>
      <c r="T200" s="1"/>
    </row>
    <row r="201" spans="1:20" s="44" customFormat="1" x14ac:dyDescent="0.25">
      <c r="A201" s="12">
        <v>12</v>
      </c>
      <c r="B201" s="14" t="s">
        <v>167</v>
      </c>
      <c r="C201" s="1">
        <f t="shared" si="93"/>
        <v>0</v>
      </c>
      <c r="D201" s="1"/>
      <c r="E201" s="1"/>
      <c r="F201" s="1"/>
      <c r="G201" s="1"/>
      <c r="H201" s="1"/>
      <c r="I201" s="1"/>
      <c r="J201" s="2">
        <f t="shared" si="94"/>
        <v>1</v>
      </c>
      <c r="K201" s="1"/>
      <c r="L201" s="1"/>
      <c r="M201" s="1">
        <v>1</v>
      </c>
      <c r="N201" s="1"/>
      <c r="O201" s="1"/>
      <c r="P201" s="1"/>
      <c r="Q201" s="1"/>
      <c r="R201" s="1"/>
      <c r="S201" s="1"/>
      <c r="T201" s="1"/>
    </row>
    <row r="202" spans="1:20" s="44" customFormat="1" x14ac:dyDescent="0.25">
      <c r="A202" s="12">
        <v>13</v>
      </c>
      <c r="B202" s="14" t="s">
        <v>168</v>
      </c>
      <c r="C202" s="1">
        <f t="shared" si="93"/>
        <v>0</v>
      </c>
      <c r="D202" s="1"/>
      <c r="E202" s="1"/>
      <c r="F202" s="1"/>
      <c r="G202" s="1"/>
      <c r="H202" s="1"/>
      <c r="I202" s="1"/>
      <c r="J202" s="2">
        <f t="shared" si="94"/>
        <v>1</v>
      </c>
      <c r="K202" s="1"/>
      <c r="L202" s="1"/>
      <c r="M202" s="1">
        <v>1</v>
      </c>
      <c r="N202" s="1"/>
      <c r="O202" s="1"/>
      <c r="P202" s="1"/>
      <c r="Q202" s="1"/>
      <c r="R202" s="1"/>
      <c r="S202" s="1"/>
      <c r="T202" s="1"/>
    </row>
    <row r="203" spans="1:20" s="44" customFormat="1" x14ac:dyDescent="0.25">
      <c r="A203" s="12">
        <v>14</v>
      </c>
      <c r="B203" s="14" t="s">
        <v>73</v>
      </c>
      <c r="C203" s="1">
        <f t="shared" si="93"/>
        <v>0</v>
      </c>
      <c r="D203" s="1"/>
      <c r="E203" s="1"/>
      <c r="F203" s="1"/>
      <c r="G203" s="1"/>
      <c r="H203" s="1"/>
      <c r="I203" s="1"/>
      <c r="J203" s="2">
        <f t="shared" si="94"/>
        <v>3</v>
      </c>
      <c r="K203" s="1"/>
      <c r="L203" s="1"/>
      <c r="M203" s="1">
        <v>3</v>
      </c>
      <c r="N203" s="1"/>
      <c r="O203" s="1"/>
      <c r="P203" s="1"/>
      <c r="Q203" s="1"/>
      <c r="R203" s="1"/>
      <c r="S203" s="1"/>
      <c r="T203" s="1"/>
    </row>
    <row r="204" spans="1:20" s="44" customFormat="1" x14ac:dyDescent="0.25">
      <c r="A204" s="12">
        <v>15</v>
      </c>
      <c r="B204" s="14" t="s">
        <v>169</v>
      </c>
      <c r="C204" s="1">
        <f t="shared" si="93"/>
        <v>0</v>
      </c>
      <c r="D204" s="1"/>
      <c r="E204" s="1"/>
      <c r="F204" s="1"/>
      <c r="G204" s="1"/>
      <c r="H204" s="1"/>
      <c r="I204" s="1"/>
      <c r="J204" s="2">
        <f t="shared" si="94"/>
        <v>1</v>
      </c>
      <c r="K204" s="1"/>
      <c r="L204" s="1"/>
      <c r="M204" s="1">
        <v>1</v>
      </c>
      <c r="N204" s="1"/>
      <c r="O204" s="1"/>
      <c r="P204" s="1"/>
      <c r="Q204" s="1"/>
      <c r="R204" s="1"/>
      <c r="S204" s="1"/>
      <c r="T204" s="1"/>
    </row>
    <row r="205" spans="1:20" s="44" customFormat="1" x14ac:dyDescent="0.25">
      <c r="A205" s="12">
        <v>16</v>
      </c>
      <c r="B205" s="14" t="s">
        <v>170</v>
      </c>
      <c r="C205" s="1">
        <f t="shared" si="93"/>
        <v>0</v>
      </c>
      <c r="D205" s="1"/>
      <c r="E205" s="1"/>
      <c r="F205" s="1"/>
      <c r="G205" s="1"/>
      <c r="H205" s="1"/>
      <c r="I205" s="1"/>
      <c r="J205" s="2">
        <f t="shared" si="94"/>
        <v>5</v>
      </c>
      <c r="K205" s="1"/>
      <c r="L205" s="1">
        <v>2</v>
      </c>
      <c r="M205" s="1">
        <v>3</v>
      </c>
      <c r="N205" s="1"/>
      <c r="O205" s="1"/>
      <c r="P205" s="1"/>
      <c r="Q205" s="1"/>
      <c r="R205" s="1"/>
      <c r="S205" s="1"/>
      <c r="T205" s="1"/>
    </row>
    <row r="206" spans="1:20" s="44" customFormat="1" x14ac:dyDescent="0.25">
      <c r="A206" s="12">
        <v>17</v>
      </c>
      <c r="B206" s="14" t="s">
        <v>171</v>
      </c>
      <c r="C206" s="1">
        <f t="shared" si="93"/>
        <v>0</v>
      </c>
      <c r="D206" s="1"/>
      <c r="E206" s="1"/>
      <c r="F206" s="1"/>
      <c r="G206" s="1"/>
      <c r="H206" s="1"/>
      <c r="I206" s="1"/>
      <c r="J206" s="2">
        <f t="shared" si="94"/>
        <v>2</v>
      </c>
      <c r="K206" s="1"/>
      <c r="L206" s="1"/>
      <c r="M206" s="1">
        <v>2</v>
      </c>
      <c r="N206" s="1"/>
      <c r="O206" s="1"/>
      <c r="P206" s="1"/>
      <c r="Q206" s="1"/>
      <c r="R206" s="1"/>
      <c r="S206" s="1"/>
      <c r="T206" s="1"/>
    </row>
    <row r="207" spans="1:20" s="44" customFormat="1" x14ac:dyDescent="0.25">
      <c r="A207" s="12">
        <v>18</v>
      </c>
      <c r="B207" s="14" t="s">
        <v>172</v>
      </c>
      <c r="C207" s="1">
        <f t="shared" si="93"/>
        <v>0</v>
      </c>
      <c r="D207" s="1"/>
      <c r="E207" s="1"/>
      <c r="F207" s="1"/>
      <c r="G207" s="1"/>
      <c r="H207" s="1"/>
      <c r="I207" s="1"/>
      <c r="J207" s="2">
        <f t="shared" si="94"/>
        <v>16</v>
      </c>
      <c r="K207" s="1"/>
      <c r="L207" s="1">
        <v>12</v>
      </c>
      <c r="M207" s="1">
        <v>4</v>
      </c>
      <c r="N207" s="1"/>
      <c r="O207" s="1"/>
      <c r="P207" s="1"/>
      <c r="Q207" s="1"/>
      <c r="R207" s="1"/>
      <c r="S207" s="1"/>
      <c r="T207" s="1"/>
    </row>
    <row r="208" spans="1:20" s="44" customFormat="1" x14ac:dyDescent="0.25">
      <c r="A208" s="12">
        <v>19</v>
      </c>
      <c r="B208" s="14" t="s">
        <v>173</v>
      </c>
      <c r="C208" s="1">
        <f t="shared" si="93"/>
        <v>0</v>
      </c>
      <c r="D208" s="1"/>
      <c r="E208" s="1"/>
      <c r="F208" s="1"/>
      <c r="G208" s="1"/>
      <c r="H208" s="1"/>
      <c r="I208" s="1"/>
      <c r="J208" s="2">
        <f t="shared" si="94"/>
        <v>0</v>
      </c>
      <c r="K208" s="1"/>
      <c r="L208" s="1"/>
      <c r="M208" s="1"/>
      <c r="N208" s="1"/>
      <c r="O208" s="1"/>
      <c r="P208" s="1"/>
      <c r="Q208" s="1"/>
      <c r="R208" s="1">
        <v>2</v>
      </c>
      <c r="S208" s="1"/>
      <c r="T208" s="1">
        <v>2</v>
      </c>
    </row>
    <row r="209" spans="1:24" s="43" customFormat="1" ht="18" customHeight="1" x14ac:dyDescent="0.25">
      <c r="A209" s="97" t="s">
        <v>14</v>
      </c>
      <c r="B209" s="98"/>
      <c r="C209" s="1">
        <f>D209+E209+F209</f>
        <v>7558</v>
      </c>
      <c r="D209" s="1">
        <f t="shared" ref="D209:H209" si="95">SUM(D190:D208)</f>
        <v>5763</v>
      </c>
      <c r="E209" s="1">
        <f t="shared" si="95"/>
        <v>1514</v>
      </c>
      <c r="F209" s="1">
        <f t="shared" si="95"/>
        <v>281</v>
      </c>
      <c r="G209" s="1">
        <f t="shared" si="95"/>
        <v>543</v>
      </c>
      <c r="H209" s="1">
        <f t="shared" si="95"/>
        <v>306</v>
      </c>
      <c r="I209" s="1">
        <f t="shared" ref="I209:T209" si="96">SUM(I190:I208)</f>
        <v>75</v>
      </c>
      <c r="J209" s="1">
        <f t="shared" si="96"/>
        <v>476</v>
      </c>
      <c r="K209" s="1">
        <f t="shared" si="96"/>
        <v>1</v>
      </c>
      <c r="L209" s="1">
        <f t="shared" si="96"/>
        <v>175</v>
      </c>
      <c r="M209" s="1">
        <f t="shared" si="96"/>
        <v>212</v>
      </c>
      <c r="N209" s="1">
        <f t="shared" si="96"/>
        <v>10</v>
      </c>
      <c r="O209" s="1">
        <f t="shared" si="96"/>
        <v>74</v>
      </c>
      <c r="P209" s="1">
        <f t="shared" si="96"/>
        <v>4</v>
      </c>
      <c r="Q209" s="1">
        <f t="shared" si="96"/>
        <v>1</v>
      </c>
      <c r="R209" s="1">
        <f t="shared" si="96"/>
        <v>252</v>
      </c>
      <c r="S209" s="1">
        <f t="shared" si="96"/>
        <v>34</v>
      </c>
      <c r="T209" s="1">
        <f t="shared" si="96"/>
        <v>218</v>
      </c>
      <c r="X209" s="79"/>
    </row>
    <row r="210" spans="1:24" s="44" customFormat="1" ht="18" customHeight="1" x14ac:dyDescent="0.25">
      <c r="A210" s="66"/>
      <c r="B210" s="32" t="s">
        <v>121</v>
      </c>
      <c r="C210" s="32"/>
      <c r="D210" s="11"/>
      <c r="E210" s="11"/>
      <c r="F210" s="11"/>
      <c r="G210" s="11"/>
      <c r="H210" s="11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55"/>
    </row>
    <row r="211" spans="1:24" s="43" customFormat="1" ht="18" customHeight="1" x14ac:dyDescent="0.25">
      <c r="A211" s="51">
        <v>1</v>
      </c>
      <c r="B211" s="80" t="s">
        <v>32</v>
      </c>
      <c r="C211" s="1">
        <f t="shared" ref="C211:C215" si="97">D211+E211+F211</f>
        <v>3534</v>
      </c>
      <c r="D211" s="1">
        <v>3085</v>
      </c>
      <c r="E211" s="1">
        <v>183</v>
      </c>
      <c r="F211" s="1">
        <v>266</v>
      </c>
      <c r="G211" s="1">
        <v>554</v>
      </c>
      <c r="H211" s="1">
        <v>908</v>
      </c>
      <c r="I211" s="1">
        <v>56</v>
      </c>
      <c r="J211" s="2">
        <f>K211+M211+N211+O211+P211+L211</f>
        <v>395</v>
      </c>
      <c r="K211" s="1">
        <v>0</v>
      </c>
      <c r="L211" s="1">
        <v>55</v>
      </c>
      <c r="M211" s="1">
        <v>206</v>
      </c>
      <c r="N211" s="1">
        <v>1</v>
      </c>
      <c r="O211" s="1">
        <v>111</v>
      </c>
      <c r="P211" s="1">
        <v>22</v>
      </c>
      <c r="Q211" s="1">
        <v>6</v>
      </c>
      <c r="R211" s="1">
        <v>71</v>
      </c>
      <c r="S211" s="1">
        <v>1</v>
      </c>
      <c r="T211" s="1">
        <v>70</v>
      </c>
    </row>
    <row r="212" spans="1:24" s="43" customFormat="1" ht="18" customHeight="1" x14ac:dyDescent="0.25">
      <c r="A212" s="51">
        <v>2</v>
      </c>
      <c r="B212" s="81" t="s">
        <v>33</v>
      </c>
      <c r="C212" s="1">
        <f t="shared" si="97"/>
        <v>1447</v>
      </c>
      <c r="D212" s="1">
        <v>1265</v>
      </c>
      <c r="E212" s="1">
        <v>8</v>
      </c>
      <c r="F212" s="1">
        <v>174</v>
      </c>
      <c r="G212" s="1">
        <v>140</v>
      </c>
      <c r="H212" s="1">
        <v>500</v>
      </c>
      <c r="I212" s="1">
        <v>42</v>
      </c>
      <c r="J212" s="2">
        <f t="shared" ref="J212:J215" si="98">K212+M212+N212+O212+P212+L212</f>
        <v>130</v>
      </c>
      <c r="K212" s="1">
        <v>0</v>
      </c>
      <c r="L212" s="1">
        <v>8</v>
      </c>
      <c r="M212" s="1">
        <v>82</v>
      </c>
      <c r="N212" s="1">
        <v>1</v>
      </c>
      <c r="O212" s="1">
        <v>32</v>
      </c>
      <c r="P212" s="1">
        <v>7</v>
      </c>
      <c r="Q212" s="1">
        <v>0</v>
      </c>
      <c r="R212" s="1">
        <f t="shared" ref="R212:R215" si="99">S212+T212</f>
        <v>1</v>
      </c>
      <c r="S212" s="1">
        <v>0</v>
      </c>
      <c r="T212" s="1">
        <v>1</v>
      </c>
    </row>
    <row r="213" spans="1:24" s="43" customFormat="1" ht="18" customHeight="1" x14ac:dyDescent="0.25">
      <c r="A213" s="51">
        <v>3</v>
      </c>
      <c r="B213" s="81" t="s">
        <v>34</v>
      </c>
      <c r="C213" s="1">
        <f t="shared" si="97"/>
        <v>158</v>
      </c>
      <c r="D213" s="1">
        <v>138</v>
      </c>
      <c r="E213" s="1">
        <v>2</v>
      </c>
      <c r="F213" s="1">
        <v>18</v>
      </c>
      <c r="G213" s="1">
        <v>15</v>
      </c>
      <c r="H213" s="1">
        <v>0</v>
      </c>
      <c r="I213" s="1">
        <v>4</v>
      </c>
      <c r="J213" s="2">
        <f t="shared" si="98"/>
        <v>11</v>
      </c>
      <c r="K213" s="1">
        <v>0</v>
      </c>
      <c r="L213" s="1">
        <v>0</v>
      </c>
      <c r="M213" s="1">
        <v>3</v>
      </c>
      <c r="N213" s="1">
        <v>0</v>
      </c>
      <c r="O213" s="1">
        <v>4</v>
      </c>
      <c r="P213" s="1">
        <v>4</v>
      </c>
      <c r="Q213" s="1">
        <v>0</v>
      </c>
      <c r="R213" s="1">
        <f t="shared" si="99"/>
        <v>0</v>
      </c>
      <c r="S213" s="1">
        <v>0</v>
      </c>
      <c r="T213" s="1">
        <v>0</v>
      </c>
    </row>
    <row r="214" spans="1:24" s="43" customFormat="1" ht="18" customHeight="1" x14ac:dyDescent="0.25">
      <c r="A214" s="82">
        <v>4</v>
      </c>
      <c r="B214" s="81" t="s">
        <v>35</v>
      </c>
      <c r="C214" s="1">
        <f t="shared" si="97"/>
        <v>1</v>
      </c>
      <c r="D214" s="2">
        <v>0</v>
      </c>
      <c r="E214" s="2">
        <v>1</v>
      </c>
      <c r="F214" s="2">
        <v>0</v>
      </c>
      <c r="G214" s="2">
        <v>1</v>
      </c>
      <c r="H214" s="2">
        <v>0</v>
      </c>
      <c r="I214" s="2">
        <v>0</v>
      </c>
      <c r="J214" s="2">
        <f t="shared" si="98"/>
        <v>3</v>
      </c>
      <c r="K214" s="2">
        <v>0</v>
      </c>
      <c r="L214" s="2">
        <v>0</v>
      </c>
      <c r="M214" s="2">
        <v>2</v>
      </c>
      <c r="N214" s="2">
        <v>0</v>
      </c>
      <c r="O214" s="2">
        <v>1</v>
      </c>
      <c r="P214" s="2">
        <v>0</v>
      </c>
      <c r="Q214" s="2">
        <v>0</v>
      </c>
      <c r="R214" s="1">
        <f t="shared" si="99"/>
        <v>1</v>
      </c>
      <c r="S214" s="2">
        <v>0</v>
      </c>
      <c r="T214" s="2">
        <v>1</v>
      </c>
    </row>
    <row r="215" spans="1:24" s="43" customFormat="1" ht="18" customHeight="1" x14ac:dyDescent="0.25">
      <c r="A215" s="82">
        <v>5</v>
      </c>
      <c r="B215" s="81" t="s">
        <v>180</v>
      </c>
      <c r="C215" s="1">
        <f t="shared" si="97"/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f t="shared" si="98"/>
        <v>2</v>
      </c>
      <c r="K215" s="2">
        <v>0</v>
      </c>
      <c r="L215" s="2">
        <v>0</v>
      </c>
      <c r="M215" s="2">
        <v>2</v>
      </c>
      <c r="N215" s="2">
        <v>0</v>
      </c>
      <c r="O215" s="2">
        <v>0</v>
      </c>
      <c r="P215" s="2">
        <v>0</v>
      </c>
      <c r="Q215" s="2">
        <v>0</v>
      </c>
      <c r="R215" s="1">
        <f t="shared" si="99"/>
        <v>0</v>
      </c>
      <c r="S215" s="2">
        <v>0</v>
      </c>
      <c r="T215" s="2">
        <v>0</v>
      </c>
    </row>
    <row r="216" spans="1:24" s="43" customFormat="1" ht="18" customHeight="1" x14ac:dyDescent="0.25">
      <c r="A216" s="97" t="s">
        <v>14</v>
      </c>
      <c r="B216" s="98"/>
      <c r="C216" s="1">
        <f>D216+E216+F216</f>
        <v>5140</v>
      </c>
      <c r="D216" s="1">
        <f>D215+D213+D212+D211+D214</f>
        <v>4488</v>
      </c>
      <c r="E216" s="1">
        <f t="shared" ref="E216:I216" si="100">E215+E213+E212+E211+E214</f>
        <v>194</v>
      </c>
      <c r="F216" s="1">
        <f t="shared" si="100"/>
        <v>458</v>
      </c>
      <c r="G216" s="1">
        <f t="shared" si="100"/>
        <v>710</v>
      </c>
      <c r="H216" s="1">
        <f t="shared" si="100"/>
        <v>1408</v>
      </c>
      <c r="I216" s="1">
        <f t="shared" si="100"/>
        <v>102</v>
      </c>
      <c r="J216" s="1">
        <f>J215+J213+J212+J211+J214</f>
        <v>541</v>
      </c>
      <c r="K216" s="1">
        <f t="shared" ref="K216:T216" si="101">K215+K213+K212+K211+K214</f>
        <v>0</v>
      </c>
      <c r="L216" s="1">
        <f t="shared" si="101"/>
        <v>63</v>
      </c>
      <c r="M216" s="1">
        <f t="shared" si="101"/>
        <v>295</v>
      </c>
      <c r="N216" s="1">
        <f t="shared" si="101"/>
        <v>2</v>
      </c>
      <c r="O216" s="1">
        <f t="shared" si="101"/>
        <v>148</v>
      </c>
      <c r="P216" s="1">
        <f t="shared" si="101"/>
        <v>33</v>
      </c>
      <c r="Q216" s="1">
        <f t="shared" si="101"/>
        <v>6</v>
      </c>
      <c r="R216" s="1">
        <f t="shared" si="101"/>
        <v>73</v>
      </c>
      <c r="S216" s="1">
        <f t="shared" si="101"/>
        <v>1</v>
      </c>
      <c r="T216" s="1">
        <f t="shared" si="101"/>
        <v>72</v>
      </c>
    </row>
    <row r="217" spans="1:24" s="44" customFormat="1" ht="18" customHeight="1" x14ac:dyDescent="0.25">
      <c r="A217" s="66"/>
      <c r="B217" s="32" t="s">
        <v>122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55"/>
    </row>
    <row r="218" spans="1:24" s="44" customFormat="1" ht="18" customHeight="1" x14ac:dyDescent="0.25">
      <c r="A218" s="49">
        <v>1</v>
      </c>
      <c r="B218" s="14" t="s">
        <v>86</v>
      </c>
      <c r="C218" s="1">
        <f t="shared" ref="C218:C233" si="102">D218+E218+F218</f>
        <v>9593</v>
      </c>
      <c r="D218" s="2">
        <v>7368</v>
      </c>
      <c r="E218" s="2">
        <v>1652</v>
      </c>
      <c r="F218" s="2">
        <v>573</v>
      </c>
      <c r="G218" s="2">
        <v>746</v>
      </c>
      <c r="H218" s="2">
        <v>2111</v>
      </c>
      <c r="I218" s="2">
        <v>92</v>
      </c>
      <c r="J218" s="2">
        <f>SUM(K218:P218)</f>
        <v>1658</v>
      </c>
      <c r="K218" s="83">
        <v>10</v>
      </c>
      <c r="L218" s="83">
        <v>289</v>
      </c>
      <c r="M218" s="83">
        <v>800</v>
      </c>
      <c r="N218" s="83">
        <v>21</v>
      </c>
      <c r="O218" s="83">
        <v>529</v>
      </c>
      <c r="P218" s="83">
        <v>9</v>
      </c>
      <c r="Q218" s="2">
        <v>114</v>
      </c>
      <c r="R218" s="2">
        <v>564</v>
      </c>
      <c r="S218" s="2">
        <v>429</v>
      </c>
      <c r="T218" s="2">
        <v>135</v>
      </c>
    </row>
    <row r="219" spans="1:24" s="44" customFormat="1" ht="15.75" customHeight="1" x14ac:dyDescent="0.25">
      <c r="A219" s="49">
        <v>2</v>
      </c>
      <c r="B219" s="84" t="s">
        <v>93</v>
      </c>
      <c r="C219" s="1">
        <f t="shared" si="102"/>
        <v>201</v>
      </c>
      <c r="D219" s="2">
        <v>199</v>
      </c>
      <c r="E219" s="2">
        <v>0</v>
      </c>
      <c r="F219" s="2">
        <v>2</v>
      </c>
      <c r="G219" s="2">
        <v>3</v>
      </c>
      <c r="H219" s="2">
        <v>199</v>
      </c>
      <c r="I219" s="2">
        <v>9</v>
      </c>
      <c r="J219" s="2">
        <f>SUM(K219:P219)</f>
        <v>17</v>
      </c>
      <c r="K219" s="83">
        <v>9</v>
      </c>
      <c r="L219" s="83">
        <v>1</v>
      </c>
      <c r="M219" s="83">
        <v>4</v>
      </c>
      <c r="N219" s="83">
        <v>0</v>
      </c>
      <c r="O219" s="83">
        <v>3</v>
      </c>
      <c r="P219" s="83">
        <v>0</v>
      </c>
      <c r="Q219" s="2">
        <v>0</v>
      </c>
      <c r="R219" s="2">
        <v>0</v>
      </c>
      <c r="S219" s="2">
        <v>0</v>
      </c>
      <c r="T219" s="2">
        <v>0</v>
      </c>
    </row>
    <row r="220" spans="1:24" s="44" customFormat="1" ht="19.5" customHeight="1" x14ac:dyDescent="0.25">
      <c r="A220" s="49">
        <v>3</v>
      </c>
      <c r="B220" s="84" t="s">
        <v>94</v>
      </c>
      <c r="C220" s="1">
        <f t="shared" si="102"/>
        <v>87</v>
      </c>
      <c r="D220" s="2">
        <v>83</v>
      </c>
      <c r="E220" s="2">
        <v>0</v>
      </c>
      <c r="F220" s="2">
        <v>4</v>
      </c>
      <c r="G220" s="2">
        <v>15</v>
      </c>
      <c r="H220" s="2">
        <v>87</v>
      </c>
      <c r="I220" s="2">
        <v>0</v>
      </c>
      <c r="J220" s="2">
        <f t="shared" ref="J220:J233" si="103">SUM(K220:P220)</f>
        <v>0</v>
      </c>
      <c r="K220" s="83">
        <v>0</v>
      </c>
      <c r="L220" s="83">
        <v>0</v>
      </c>
      <c r="M220" s="83">
        <v>0</v>
      </c>
      <c r="N220" s="83">
        <v>0</v>
      </c>
      <c r="O220" s="83">
        <v>0</v>
      </c>
      <c r="P220" s="83">
        <v>0</v>
      </c>
      <c r="Q220" s="2">
        <v>0</v>
      </c>
      <c r="R220" s="2">
        <v>0</v>
      </c>
      <c r="S220" s="2">
        <v>0</v>
      </c>
      <c r="T220" s="2">
        <v>0</v>
      </c>
    </row>
    <row r="221" spans="1:24" s="44" customFormat="1" ht="18" customHeight="1" x14ac:dyDescent="0.25">
      <c r="A221" s="49">
        <v>4</v>
      </c>
      <c r="B221" s="14" t="s">
        <v>87</v>
      </c>
      <c r="C221" s="1">
        <f t="shared" si="102"/>
        <v>17</v>
      </c>
      <c r="D221" s="2">
        <v>11</v>
      </c>
      <c r="E221" s="2">
        <v>4</v>
      </c>
      <c r="F221" s="2">
        <v>2</v>
      </c>
      <c r="G221" s="2">
        <v>4</v>
      </c>
      <c r="H221" s="2">
        <v>15</v>
      </c>
      <c r="I221" s="2">
        <v>2</v>
      </c>
      <c r="J221" s="2">
        <f t="shared" si="103"/>
        <v>3</v>
      </c>
      <c r="K221" s="83">
        <v>0</v>
      </c>
      <c r="L221" s="83">
        <v>1</v>
      </c>
      <c r="M221" s="83">
        <v>1</v>
      </c>
      <c r="N221" s="83">
        <v>1</v>
      </c>
      <c r="O221" s="83">
        <v>0</v>
      </c>
      <c r="P221" s="83">
        <v>0</v>
      </c>
      <c r="Q221" s="2">
        <v>0</v>
      </c>
      <c r="R221" s="2">
        <v>2</v>
      </c>
      <c r="S221" s="2">
        <v>2</v>
      </c>
      <c r="T221" s="2">
        <v>0</v>
      </c>
    </row>
    <row r="222" spans="1:24" s="44" customFormat="1" ht="18" customHeight="1" x14ac:dyDescent="0.25">
      <c r="A222" s="49">
        <v>5</v>
      </c>
      <c r="B222" s="14" t="s">
        <v>88</v>
      </c>
      <c r="C222" s="1">
        <f t="shared" si="102"/>
        <v>9</v>
      </c>
      <c r="D222" s="2">
        <v>0</v>
      </c>
      <c r="E222" s="2">
        <v>5</v>
      </c>
      <c r="F222" s="2">
        <v>4</v>
      </c>
      <c r="G222" s="2">
        <v>0</v>
      </c>
      <c r="H222" s="2">
        <v>9</v>
      </c>
      <c r="I222" s="2">
        <v>0</v>
      </c>
      <c r="J222" s="2">
        <f t="shared" si="103"/>
        <v>12</v>
      </c>
      <c r="K222" s="83">
        <v>0</v>
      </c>
      <c r="L222" s="83">
        <v>7</v>
      </c>
      <c r="M222" s="83">
        <v>3</v>
      </c>
      <c r="N222" s="83">
        <v>0</v>
      </c>
      <c r="O222" s="83">
        <v>1</v>
      </c>
      <c r="P222" s="83">
        <v>1</v>
      </c>
      <c r="Q222" s="2">
        <v>1</v>
      </c>
      <c r="R222" s="2">
        <v>4</v>
      </c>
      <c r="S222" s="2">
        <v>4</v>
      </c>
      <c r="T222" s="2">
        <v>0</v>
      </c>
    </row>
    <row r="223" spans="1:24" s="44" customFormat="1" ht="18" customHeight="1" x14ac:dyDescent="0.25">
      <c r="A223" s="49">
        <v>6</v>
      </c>
      <c r="B223" s="14" t="s">
        <v>92</v>
      </c>
      <c r="C223" s="1">
        <f t="shared" si="102"/>
        <v>50</v>
      </c>
      <c r="D223" s="2">
        <v>47</v>
      </c>
      <c r="E223" s="2">
        <v>0</v>
      </c>
      <c r="F223" s="2">
        <v>3</v>
      </c>
      <c r="G223" s="2">
        <v>8</v>
      </c>
      <c r="H223" s="2">
        <v>47</v>
      </c>
      <c r="I223" s="2">
        <v>0</v>
      </c>
      <c r="J223" s="2">
        <f t="shared" si="103"/>
        <v>1</v>
      </c>
      <c r="K223" s="83">
        <v>0</v>
      </c>
      <c r="L223" s="83">
        <v>0</v>
      </c>
      <c r="M223" s="83">
        <v>0</v>
      </c>
      <c r="N223" s="83">
        <v>0</v>
      </c>
      <c r="O223" s="83">
        <v>1</v>
      </c>
      <c r="P223" s="83">
        <v>0</v>
      </c>
      <c r="Q223" s="2">
        <v>0</v>
      </c>
      <c r="R223" s="2">
        <v>0</v>
      </c>
      <c r="S223" s="2">
        <v>0</v>
      </c>
      <c r="T223" s="2">
        <v>0</v>
      </c>
    </row>
    <row r="224" spans="1:24" s="44" customFormat="1" ht="18" customHeight="1" x14ac:dyDescent="0.25">
      <c r="A224" s="49">
        <v>7</v>
      </c>
      <c r="B224" s="14" t="s">
        <v>89</v>
      </c>
      <c r="C224" s="1">
        <f>D224+E224+F224</f>
        <v>11</v>
      </c>
      <c r="D224" s="2">
        <v>11</v>
      </c>
      <c r="E224" s="2">
        <v>0</v>
      </c>
      <c r="F224" s="2">
        <v>0</v>
      </c>
      <c r="G224" s="2">
        <v>0</v>
      </c>
      <c r="H224" s="2">
        <v>11</v>
      </c>
      <c r="I224" s="2">
        <v>1</v>
      </c>
      <c r="J224" s="2">
        <f t="shared" si="103"/>
        <v>3</v>
      </c>
      <c r="K224" s="83">
        <v>0</v>
      </c>
      <c r="L224" s="83">
        <v>1</v>
      </c>
      <c r="M224" s="83">
        <v>1</v>
      </c>
      <c r="N224" s="83">
        <v>0</v>
      </c>
      <c r="O224" s="83">
        <v>0</v>
      </c>
      <c r="P224" s="83">
        <v>1</v>
      </c>
      <c r="Q224" s="2">
        <v>0</v>
      </c>
      <c r="R224" s="2">
        <v>0</v>
      </c>
      <c r="S224" s="2">
        <v>0</v>
      </c>
      <c r="T224" s="2">
        <v>0</v>
      </c>
    </row>
    <row r="225" spans="1:20" s="44" customFormat="1" ht="18" customHeight="1" x14ac:dyDescent="0.25">
      <c r="A225" s="49">
        <v>8</v>
      </c>
      <c r="B225" s="14" t="s">
        <v>91</v>
      </c>
      <c r="C225" s="1">
        <f t="shared" si="102"/>
        <v>47</v>
      </c>
      <c r="D225" s="2">
        <v>43</v>
      </c>
      <c r="E225" s="2">
        <v>2</v>
      </c>
      <c r="F225" s="2">
        <v>2</v>
      </c>
      <c r="G225" s="2">
        <v>4</v>
      </c>
      <c r="H225" s="2">
        <v>46</v>
      </c>
      <c r="I225" s="2">
        <v>0</v>
      </c>
      <c r="J225" s="2">
        <f t="shared" si="103"/>
        <v>10</v>
      </c>
      <c r="K225" s="83">
        <v>0</v>
      </c>
      <c r="L225" s="83">
        <v>4</v>
      </c>
      <c r="M225" s="83">
        <v>3</v>
      </c>
      <c r="N225" s="83">
        <v>0</v>
      </c>
      <c r="O225" s="83">
        <v>3</v>
      </c>
      <c r="P225" s="83">
        <v>0</v>
      </c>
      <c r="Q225" s="2">
        <v>0</v>
      </c>
      <c r="R225" s="2">
        <v>0</v>
      </c>
      <c r="S225" s="2">
        <v>0</v>
      </c>
      <c r="T225" s="2">
        <v>0</v>
      </c>
    </row>
    <row r="226" spans="1:20" s="44" customFormat="1" ht="18" customHeight="1" x14ac:dyDescent="0.25">
      <c r="A226" s="49">
        <v>9</v>
      </c>
      <c r="B226" s="14" t="s">
        <v>90</v>
      </c>
      <c r="C226" s="1">
        <f t="shared" si="102"/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f t="shared" si="103"/>
        <v>2</v>
      </c>
      <c r="K226" s="83">
        <v>0</v>
      </c>
      <c r="L226" s="83">
        <v>0</v>
      </c>
      <c r="M226" s="83">
        <v>2</v>
      </c>
      <c r="N226" s="83">
        <v>0</v>
      </c>
      <c r="O226" s="83">
        <v>0</v>
      </c>
      <c r="P226" s="83">
        <v>0</v>
      </c>
      <c r="Q226" s="2">
        <v>0</v>
      </c>
      <c r="R226" s="2">
        <v>0</v>
      </c>
      <c r="S226" s="2">
        <v>0</v>
      </c>
      <c r="T226" s="2">
        <v>0</v>
      </c>
    </row>
    <row r="227" spans="1:20" s="44" customFormat="1" ht="16.5" customHeight="1" x14ac:dyDescent="0.25">
      <c r="A227" s="85">
        <v>10</v>
      </c>
      <c r="B227" s="29" t="s">
        <v>95</v>
      </c>
      <c r="C227" s="1">
        <f t="shared" si="102"/>
        <v>141</v>
      </c>
      <c r="D227" s="62">
        <v>20</v>
      </c>
      <c r="E227" s="62">
        <v>0</v>
      </c>
      <c r="F227" s="62">
        <v>121</v>
      </c>
      <c r="G227" s="62">
        <v>11</v>
      </c>
      <c r="H227" s="62">
        <v>139</v>
      </c>
      <c r="I227" s="62">
        <v>0</v>
      </c>
      <c r="J227" s="2">
        <f t="shared" si="103"/>
        <v>0</v>
      </c>
      <c r="K227" s="86">
        <v>0</v>
      </c>
      <c r="L227" s="86">
        <v>0</v>
      </c>
      <c r="M227" s="86">
        <v>0</v>
      </c>
      <c r="N227" s="86">
        <v>0</v>
      </c>
      <c r="O227" s="86">
        <v>0</v>
      </c>
      <c r="P227" s="86">
        <v>0</v>
      </c>
      <c r="Q227" s="62">
        <v>0</v>
      </c>
      <c r="R227" s="62">
        <v>0</v>
      </c>
      <c r="S227" s="62">
        <v>0</v>
      </c>
      <c r="T227" s="62">
        <v>0</v>
      </c>
    </row>
    <row r="228" spans="1:20" s="44" customFormat="1" ht="20.25" customHeight="1" x14ac:dyDescent="0.25">
      <c r="A228" s="85">
        <v>11</v>
      </c>
      <c r="B228" s="37" t="s">
        <v>152</v>
      </c>
      <c r="C228" s="1">
        <f t="shared" si="102"/>
        <v>111</v>
      </c>
      <c r="D228" s="62">
        <v>56</v>
      </c>
      <c r="E228" s="62">
        <v>2</v>
      </c>
      <c r="F228" s="62">
        <v>53</v>
      </c>
      <c r="G228" s="62">
        <v>4</v>
      </c>
      <c r="H228" s="62">
        <v>0</v>
      </c>
      <c r="I228" s="62">
        <v>8</v>
      </c>
      <c r="J228" s="2">
        <f t="shared" si="103"/>
        <v>1</v>
      </c>
      <c r="K228" s="86">
        <v>0</v>
      </c>
      <c r="L228" s="86">
        <v>0</v>
      </c>
      <c r="M228" s="86">
        <v>1</v>
      </c>
      <c r="N228" s="86">
        <v>0</v>
      </c>
      <c r="O228" s="86">
        <v>0</v>
      </c>
      <c r="P228" s="86">
        <v>0</v>
      </c>
      <c r="Q228" s="62">
        <v>0</v>
      </c>
      <c r="R228" s="62">
        <v>0</v>
      </c>
      <c r="S228" s="62">
        <v>0</v>
      </c>
      <c r="T228" s="62">
        <v>0</v>
      </c>
    </row>
    <row r="229" spans="1:20" s="44" customFormat="1" ht="21.75" customHeight="1" x14ac:dyDescent="0.25">
      <c r="A229" s="85">
        <v>12</v>
      </c>
      <c r="B229" s="37" t="s">
        <v>153</v>
      </c>
      <c r="C229" s="1">
        <f t="shared" si="102"/>
        <v>0</v>
      </c>
      <c r="D229" s="62">
        <v>0</v>
      </c>
      <c r="E229" s="62">
        <v>0</v>
      </c>
      <c r="F229" s="62">
        <v>0</v>
      </c>
      <c r="G229" s="62">
        <v>0</v>
      </c>
      <c r="H229" s="62">
        <v>0</v>
      </c>
      <c r="I229" s="62">
        <v>0</v>
      </c>
      <c r="J229" s="2">
        <f t="shared" si="103"/>
        <v>5</v>
      </c>
      <c r="K229" s="86">
        <v>0</v>
      </c>
      <c r="L229" s="86">
        <v>2</v>
      </c>
      <c r="M229" s="86">
        <v>0</v>
      </c>
      <c r="N229" s="86">
        <v>2</v>
      </c>
      <c r="O229" s="86">
        <v>0</v>
      </c>
      <c r="P229" s="86">
        <v>1</v>
      </c>
      <c r="Q229" s="62">
        <v>0</v>
      </c>
      <c r="R229" s="62">
        <v>0</v>
      </c>
      <c r="S229" s="62">
        <v>0</v>
      </c>
      <c r="T229" s="62">
        <v>0</v>
      </c>
    </row>
    <row r="230" spans="1:20" s="44" customFormat="1" ht="21" customHeight="1" x14ac:dyDescent="0.25">
      <c r="A230" s="85">
        <v>13</v>
      </c>
      <c r="B230" s="37" t="s">
        <v>154</v>
      </c>
      <c r="C230" s="1">
        <f t="shared" si="102"/>
        <v>0</v>
      </c>
      <c r="D230" s="62">
        <v>0</v>
      </c>
      <c r="E230" s="62">
        <v>0</v>
      </c>
      <c r="F230" s="62">
        <v>0</v>
      </c>
      <c r="G230" s="62">
        <v>0</v>
      </c>
      <c r="H230" s="62">
        <v>0</v>
      </c>
      <c r="I230" s="62">
        <v>0</v>
      </c>
      <c r="J230" s="2">
        <f t="shared" si="103"/>
        <v>2</v>
      </c>
      <c r="K230" s="86">
        <v>0</v>
      </c>
      <c r="L230" s="86">
        <v>0</v>
      </c>
      <c r="M230" s="86">
        <v>2</v>
      </c>
      <c r="N230" s="86">
        <v>0</v>
      </c>
      <c r="O230" s="86">
        <v>0</v>
      </c>
      <c r="P230" s="86">
        <v>0</v>
      </c>
      <c r="Q230" s="62">
        <v>0</v>
      </c>
      <c r="R230" s="62">
        <v>0</v>
      </c>
      <c r="S230" s="62">
        <v>0</v>
      </c>
      <c r="T230" s="62">
        <v>0</v>
      </c>
    </row>
    <row r="231" spans="1:20" s="44" customFormat="1" ht="21" customHeight="1" x14ac:dyDescent="0.25">
      <c r="A231" s="85">
        <v>14</v>
      </c>
      <c r="B231" s="37" t="s">
        <v>155</v>
      </c>
      <c r="C231" s="1">
        <f t="shared" si="102"/>
        <v>0</v>
      </c>
      <c r="D231" s="62">
        <v>0</v>
      </c>
      <c r="E231" s="62">
        <v>0</v>
      </c>
      <c r="F231" s="62">
        <v>0</v>
      </c>
      <c r="G231" s="62">
        <v>0</v>
      </c>
      <c r="H231" s="62">
        <v>0</v>
      </c>
      <c r="I231" s="62">
        <v>0</v>
      </c>
      <c r="J231" s="2">
        <f t="shared" si="103"/>
        <v>2</v>
      </c>
      <c r="K231" s="86">
        <v>0</v>
      </c>
      <c r="L231" s="86">
        <v>0</v>
      </c>
      <c r="M231" s="86">
        <v>2</v>
      </c>
      <c r="N231" s="86">
        <v>0</v>
      </c>
      <c r="O231" s="86">
        <v>0</v>
      </c>
      <c r="P231" s="86">
        <v>0</v>
      </c>
      <c r="Q231" s="62">
        <v>0</v>
      </c>
      <c r="R231" s="62">
        <v>0</v>
      </c>
      <c r="S231" s="62">
        <v>0</v>
      </c>
      <c r="T231" s="62">
        <v>0</v>
      </c>
    </row>
    <row r="232" spans="1:20" s="44" customFormat="1" ht="20.25" customHeight="1" x14ac:dyDescent="0.25">
      <c r="A232" s="85">
        <v>15</v>
      </c>
      <c r="B232" s="37" t="s">
        <v>156</v>
      </c>
      <c r="C232" s="1">
        <f t="shared" si="102"/>
        <v>0</v>
      </c>
      <c r="D232" s="62">
        <v>0</v>
      </c>
      <c r="E232" s="62">
        <v>0</v>
      </c>
      <c r="F232" s="62">
        <v>0</v>
      </c>
      <c r="G232" s="62">
        <v>0</v>
      </c>
      <c r="H232" s="62">
        <v>0</v>
      </c>
      <c r="I232" s="62">
        <v>0</v>
      </c>
      <c r="J232" s="2">
        <f t="shared" si="103"/>
        <v>1</v>
      </c>
      <c r="K232" s="86">
        <v>0</v>
      </c>
      <c r="L232" s="86">
        <v>0</v>
      </c>
      <c r="M232" s="86">
        <v>1</v>
      </c>
      <c r="N232" s="86">
        <v>0</v>
      </c>
      <c r="O232" s="86">
        <v>0</v>
      </c>
      <c r="P232" s="86">
        <v>0</v>
      </c>
      <c r="Q232" s="62">
        <v>0</v>
      </c>
      <c r="R232" s="62">
        <v>0</v>
      </c>
      <c r="S232" s="62">
        <v>0</v>
      </c>
      <c r="T232" s="62">
        <v>0</v>
      </c>
    </row>
    <row r="233" spans="1:20" s="44" customFormat="1" ht="21.75" customHeight="1" x14ac:dyDescent="0.25">
      <c r="A233" s="49">
        <v>16</v>
      </c>
      <c r="B233" s="37" t="s">
        <v>157</v>
      </c>
      <c r="C233" s="1">
        <f t="shared" si="102"/>
        <v>0</v>
      </c>
      <c r="D233" s="62">
        <v>0</v>
      </c>
      <c r="E233" s="62">
        <v>0</v>
      </c>
      <c r="F233" s="62">
        <v>0</v>
      </c>
      <c r="G233" s="62">
        <v>0</v>
      </c>
      <c r="H233" s="62">
        <v>0</v>
      </c>
      <c r="I233" s="62">
        <v>0</v>
      </c>
      <c r="J233" s="2">
        <f t="shared" si="103"/>
        <v>3</v>
      </c>
      <c r="K233" s="86">
        <v>0</v>
      </c>
      <c r="L233" s="86">
        <v>0</v>
      </c>
      <c r="M233" s="86">
        <v>3</v>
      </c>
      <c r="N233" s="86">
        <v>0</v>
      </c>
      <c r="O233" s="86">
        <v>0</v>
      </c>
      <c r="P233" s="86">
        <v>0</v>
      </c>
      <c r="Q233" s="62">
        <v>0</v>
      </c>
      <c r="R233" s="62">
        <v>0</v>
      </c>
      <c r="S233" s="62">
        <v>0</v>
      </c>
      <c r="T233" s="62">
        <v>0</v>
      </c>
    </row>
    <row r="234" spans="1:20" s="43" customFormat="1" ht="18" customHeight="1" x14ac:dyDescent="0.25">
      <c r="A234" s="97" t="s">
        <v>14</v>
      </c>
      <c r="B234" s="98"/>
      <c r="C234" s="1">
        <f>D234+E234+F234</f>
        <v>10267</v>
      </c>
      <c r="D234" s="2">
        <f t="shared" ref="D234:T234" si="104">SUM(D218:D233)</f>
        <v>7838</v>
      </c>
      <c r="E234" s="2">
        <f t="shared" si="104"/>
        <v>1665</v>
      </c>
      <c r="F234" s="2">
        <f t="shared" si="104"/>
        <v>764</v>
      </c>
      <c r="G234" s="2">
        <f t="shared" si="104"/>
        <v>795</v>
      </c>
      <c r="H234" s="2">
        <f t="shared" si="104"/>
        <v>2664</v>
      </c>
      <c r="I234" s="2">
        <f t="shared" si="104"/>
        <v>112</v>
      </c>
      <c r="J234" s="2">
        <f t="shared" si="104"/>
        <v>1720</v>
      </c>
      <c r="K234" s="83">
        <f t="shared" si="104"/>
        <v>19</v>
      </c>
      <c r="L234" s="2">
        <f t="shared" si="104"/>
        <v>305</v>
      </c>
      <c r="M234" s="2">
        <f t="shared" si="104"/>
        <v>823</v>
      </c>
      <c r="N234" s="2">
        <f t="shared" si="104"/>
        <v>24</v>
      </c>
      <c r="O234" s="2">
        <f t="shared" si="104"/>
        <v>537</v>
      </c>
      <c r="P234" s="2">
        <f t="shared" si="104"/>
        <v>12</v>
      </c>
      <c r="Q234" s="2">
        <f t="shared" si="104"/>
        <v>115</v>
      </c>
      <c r="R234" s="2">
        <f t="shared" si="104"/>
        <v>570</v>
      </c>
      <c r="S234" s="2">
        <f t="shared" si="104"/>
        <v>435</v>
      </c>
      <c r="T234" s="2">
        <f t="shared" si="104"/>
        <v>135</v>
      </c>
    </row>
    <row r="235" spans="1:20" s="44" customFormat="1" ht="18" customHeight="1" x14ac:dyDescent="0.25">
      <c r="A235" s="66"/>
      <c r="B235" s="32" t="s">
        <v>123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55"/>
    </row>
    <row r="236" spans="1:20" s="44" customFormat="1" ht="18" customHeight="1" x14ac:dyDescent="0.25">
      <c r="A236" s="12">
        <v>1</v>
      </c>
      <c r="B236" s="14" t="s">
        <v>97</v>
      </c>
      <c r="C236" s="1">
        <f t="shared" ref="C236:C242" si="105">D236+E236+F236</f>
        <v>3228</v>
      </c>
      <c r="D236" s="1">
        <v>2639</v>
      </c>
      <c r="E236" s="1">
        <v>550</v>
      </c>
      <c r="F236" s="1">
        <v>39</v>
      </c>
      <c r="G236" s="1">
        <v>318</v>
      </c>
      <c r="H236" s="1">
        <v>407</v>
      </c>
      <c r="I236" s="1">
        <v>45</v>
      </c>
      <c r="J236" s="2">
        <f>K236+M236+N236+O236+P236+L236</f>
        <v>372</v>
      </c>
      <c r="K236" s="1">
        <v>6</v>
      </c>
      <c r="L236" s="1">
        <v>48</v>
      </c>
      <c r="M236" s="1">
        <v>170</v>
      </c>
      <c r="N236" s="1">
        <v>0</v>
      </c>
      <c r="O236" s="1">
        <v>123</v>
      </c>
      <c r="P236" s="1">
        <v>25</v>
      </c>
      <c r="Q236" s="1"/>
      <c r="R236" s="1">
        <f>S236+T236</f>
        <v>104</v>
      </c>
      <c r="S236" s="1">
        <v>3</v>
      </c>
      <c r="T236" s="1">
        <v>101</v>
      </c>
    </row>
    <row r="237" spans="1:20" s="44" customFormat="1" ht="18" customHeight="1" x14ac:dyDescent="0.25">
      <c r="A237" s="12">
        <v>2</v>
      </c>
      <c r="B237" s="14" t="s">
        <v>96</v>
      </c>
      <c r="C237" s="1">
        <f t="shared" si="105"/>
        <v>103</v>
      </c>
      <c r="D237" s="1">
        <v>75</v>
      </c>
      <c r="E237" s="1">
        <v>21</v>
      </c>
      <c r="F237" s="1">
        <v>7</v>
      </c>
      <c r="G237" s="1">
        <v>2</v>
      </c>
      <c r="H237" s="1">
        <v>103</v>
      </c>
      <c r="I237" s="1">
        <v>3</v>
      </c>
      <c r="J237" s="2">
        <f t="shared" ref="J237:J242" si="106">K237+M237+N237+O237+P237+L237</f>
        <v>27</v>
      </c>
      <c r="K237" s="1"/>
      <c r="L237" s="1">
        <v>4</v>
      </c>
      <c r="M237" s="1">
        <v>10</v>
      </c>
      <c r="N237" s="1"/>
      <c r="O237" s="1">
        <v>10</v>
      </c>
      <c r="P237" s="1">
        <v>3</v>
      </c>
      <c r="Q237" s="1"/>
      <c r="R237" s="1">
        <f>S237+T237</f>
        <v>19</v>
      </c>
      <c r="S237" s="1">
        <v>19</v>
      </c>
      <c r="T237" s="1"/>
    </row>
    <row r="238" spans="1:20" s="44" customFormat="1" ht="18" customHeight="1" x14ac:dyDescent="0.25">
      <c r="A238" s="12">
        <v>3</v>
      </c>
      <c r="B238" s="14" t="s">
        <v>36</v>
      </c>
      <c r="C238" s="1">
        <f t="shared" si="105"/>
        <v>9</v>
      </c>
      <c r="D238" s="1">
        <v>9</v>
      </c>
      <c r="E238" s="1">
        <v>0</v>
      </c>
      <c r="F238" s="1">
        <v>0</v>
      </c>
      <c r="G238" s="1">
        <v>0</v>
      </c>
      <c r="H238" s="1">
        <v>9</v>
      </c>
      <c r="I238" s="1">
        <v>2</v>
      </c>
      <c r="J238" s="2">
        <f t="shared" si="106"/>
        <v>1</v>
      </c>
      <c r="K238" s="1"/>
      <c r="L238" s="1">
        <v>1</v>
      </c>
      <c r="M238" s="1"/>
      <c r="N238" s="1"/>
      <c r="O238" s="1"/>
      <c r="P238" s="1"/>
      <c r="Q238" s="1"/>
      <c r="R238" s="1"/>
      <c r="S238" s="1"/>
      <c r="T238" s="1"/>
    </row>
    <row r="239" spans="1:20" s="44" customFormat="1" ht="18" customHeight="1" x14ac:dyDescent="0.25">
      <c r="A239" s="49">
        <v>4</v>
      </c>
      <c r="B239" s="34" t="s">
        <v>98</v>
      </c>
      <c r="C239" s="1">
        <f t="shared" si="105"/>
        <v>9</v>
      </c>
      <c r="D239" s="2">
        <v>9</v>
      </c>
      <c r="E239" s="2">
        <v>0</v>
      </c>
      <c r="F239" s="2">
        <v>0</v>
      </c>
      <c r="G239" s="2">
        <v>0</v>
      </c>
      <c r="H239" s="2">
        <v>9</v>
      </c>
      <c r="I239" s="2">
        <v>0</v>
      </c>
      <c r="J239" s="2">
        <f t="shared" si="106"/>
        <v>3</v>
      </c>
      <c r="K239" s="2"/>
      <c r="L239" s="2">
        <v>2</v>
      </c>
      <c r="M239" s="2">
        <v>1</v>
      </c>
      <c r="N239" s="2"/>
      <c r="O239" s="2"/>
      <c r="P239" s="2"/>
      <c r="Q239" s="2"/>
      <c r="R239" s="1"/>
      <c r="S239" s="2"/>
      <c r="T239" s="2"/>
    </row>
    <row r="240" spans="1:20" s="44" customFormat="1" ht="18" customHeight="1" x14ac:dyDescent="0.25">
      <c r="A240" s="82">
        <v>5</v>
      </c>
      <c r="B240" s="34" t="s">
        <v>127</v>
      </c>
      <c r="C240" s="1">
        <f t="shared" si="105"/>
        <v>138</v>
      </c>
      <c r="D240" s="2">
        <v>11</v>
      </c>
      <c r="E240" s="2">
        <v>0</v>
      </c>
      <c r="F240" s="2">
        <v>127</v>
      </c>
      <c r="G240" s="2">
        <v>5</v>
      </c>
      <c r="H240" s="2">
        <v>122</v>
      </c>
      <c r="I240" s="2">
        <v>0</v>
      </c>
      <c r="J240" s="2">
        <f t="shared" si="106"/>
        <v>5</v>
      </c>
      <c r="K240" s="2"/>
      <c r="L240" s="2">
        <v>5</v>
      </c>
      <c r="M240" s="2"/>
      <c r="N240" s="2"/>
      <c r="O240" s="2"/>
      <c r="P240" s="2"/>
      <c r="Q240" s="2"/>
      <c r="R240" s="1"/>
      <c r="S240" s="2"/>
      <c r="T240" s="2"/>
    </row>
    <row r="241" spans="1:20" s="44" customFormat="1" ht="18" customHeight="1" x14ac:dyDescent="0.25">
      <c r="A241" s="82">
        <v>6</v>
      </c>
      <c r="B241" s="34" t="s">
        <v>136</v>
      </c>
      <c r="C241" s="1">
        <f t="shared" si="105"/>
        <v>3</v>
      </c>
      <c r="D241" s="2">
        <v>3</v>
      </c>
      <c r="E241" s="2">
        <v>0</v>
      </c>
      <c r="F241" s="2">
        <v>0</v>
      </c>
      <c r="G241" s="2">
        <v>1</v>
      </c>
      <c r="H241" s="2">
        <v>0</v>
      </c>
      <c r="I241" s="2">
        <v>0</v>
      </c>
      <c r="J241" s="2">
        <f t="shared" si="106"/>
        <v>1</v>
      </c>
      <c r="K241" s="2"/>
      <c r="L241" s="2">
        <v>1</v>
      </c>
      <c r="M241" s="2"/>
      <c r="N241" s="2"/>
      <c r="O241" s="2"/>
      <c r="P241" s="2"/>
      <c r="Q241" s="2"/>
      <c r="R241" s="1"/>
      <c r="S241" s="2"/>
      <c r="T241" s="2"/>
    </row>
    <row r="242" spans="1:20" s="44" customFormat="1" ht="18" customHeight="1" x14ac:dyDescent="0.25">
      <c r="A242" s="82">
        <v>7</v>
      </c>
      <c r="B242" s="34" t="s">
        <v>158</v>
      </c>
      <c r="C242" s="1">
        <f t="shared" si="105"/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f t="shared" si="106"/>
        <v>1</v>
      </c>
      <c r="K242" s="2"/>
      <c r="L242" s="2"/>
      <c r="M242" s="2">
        <v>1</v>
      </c>
      <c r="N242" s="2"/>
      <c r="O242" s="2"/>
      <c r="P242" s="2"/>
      <c r="Q242" s="2"/>
      <c r="R242" s="1"/>
      <c r="S242" s="2"/>
      <c r="T242" s="2"/>
    </row>
    <row r="243" spans="1:20" s="43" customFormat="1" ht="18" customHeight="1" x14ac:dyDescent="0.25">
      <c r="A243" s="97" t="s">
        <v>14</v>
      </c>
      <c r="B243" s="98"/>
      <c r="C243" s="1">
        <f>D243+E243+F243</f>
        <v>3490</v>
      </c>
      <c r="D243" s="2">
        <f t="shared" ref="D243:T243" si="107">SUM(D236:D242)</f>
        <v>2746</v>
      </c>
      <c r="E243" s="2">
        <f t="shared" si="107"/>
        <v>571</v>
      </c>
      <c r="F243" s="2">
        <f t="shared" si="107"/>
        <v>173</v>
      </c>
      <c r="G243" s="2">
        <f t="shared" si="107"/>
        <v>326</v>
      </c>
      <c r="H243" s="2">
        <f t="shared" si="107"/>
        <v>650</v>
      </c>
      <c r="I243" s="2">
        <f t="shared" si="107"/>
        <v>50</v>
      </c>
      <c r="J243" s="2">
        <f t="shared" si="107"/>
        <v>410</v>
      </c>
      <c r="K243" s="2">
        <f t="shared" si="107"/>
        <v>6</v>
      </c>
      <c r="L243" s="2">
        <f t="shared" si="107"/>
        <v>61</v>
      </c>
      <c r="M243" s="2">
        <f t="shared" si="107"/>
        <v>182</v>
      </c>
      <c r="N243" s="2">
        <f t="shared" si="107"/>
        <v>0</v>
      </c>
      <c r="O243" s="2">
        <f t="shared" si="107"/>
        <v>133</v>
      </c>
      <c r="P243" s="2">
        <f t="shared" si="107"/>
        <v>28</v>
      </c>
      <c r="Q243" s="2">
        <f t="shared" si="107"/>
        <v>0</v>
      </c>
      <c r="R243" s="2">
        <f t="shared" si="107"/>
        <v>123</v>
      </c>
      <c r="S243" s="2">
        <f t="shared" si="107"/>
        <v>22</v>
      </c>
      <c r="T243" s="2">
        <f t="shared" si="107"/>
        <v>101</v>
      </c>
    </row>
    <row r="244" spans="1:20" s="44" customFormat="1" ht="18" customHeight="1" x14ac:dyDescent="0.25">
      <c r="A244" s="87"/>
      <c r="B244" s="33" t="s">
        <v>124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59"/>
    </row>
    <row r="245" spans="1:20" s="44" customFormat="1" ht="18" customHeight="1" x14ac:dyDescent="0.25">
      <c r="A245" s="12">
        <v>1</v>
      </c>
      <c r="B245" s="14" t="s">
        <v>159</v>
      </c>
      <c r="C245" s="1">
        <f t="shared" ref="C245:C247" si="108">D245+E245+F245</f>
        <v>236</v>
      </c>
      <c r="D245" s="1">
        <v>221</v>
      </c>
      <c r="E245" s="1">
        <v>0</v>
      </c>
      <c r="F245" s="1">
        <v>15</v>
      </c>
      <c r="G245" s="1">
        <v>5</v>
      </c>
      <c r="H245" s="1">
        <v>236</v>
      </c>
      <c r="I245" s="1">
        <v>3</v>
      </c>
      <c r="J245" s="2">
        <f>K245+L245+M245+N245+O245+P245</f>
        <v>17</v>
      </c>
      <c r="K245" s="1"/>
      <c r="L245" s="1">
        <v>1</v>
      </c>
      <c r="M245" s="1">
        <v>7</v>
      </c>
      <c r="N245" s="1"/>
      <c r="O245" s="1">
        <v>6</v>
      </c>
      <c r="P245" s="1">
        <v>3</v>
      </c>
      <c r="Q245" s="1">
        <v>0</v>
      </c>
      <c r="R245" s="1"/>
      <c r="S245" s="1"/>
      <c r="T245" s="1"/>
    </row>
    <row r="246" spans="1:20" s="44" customFormat="1" ht="18" customHeight="1" x14ac:dyDescent="0.25">
      <c r="A246" s="12">
        <v>2</v>
      </c>
      <c r="B246" s="14" t="s">
        <v>160</v>
      </c>
      <c r="C246" s="1">
        <f t="shared" si="108"/>
        <v>0</v>
      </c>
      <c r="D246" s="1"/>
      <c r="E246" s="1"/>
      <c r="F246" s="1"/>
      <c r="G246" s="1"/>
      <c r="H246" s="1"/>
      <c r="I246" s="1"/>
      <c r="J246" s="2">
        <f t="shared" ref="J246:J247" si="109">K246+L246+M246+N246+O246+P246</f>
        <v>1</v>
      </c>
      <c r="K246" s="1"/>
      <c r="L246" s="1"/>
      <c r="M246" s="1">
        <v>1</v>
      </c>
      <c r="N246" s="1"/>
      <c r="O246" s="1"/>
      <c r="P246" s="1"/>
      <c r="Q246" s="1">
        <v>0</v>
      </c>
      <c r="R246" s="1"/>
      <c r="S246" s="1"/>
      <c r="T246" s="1"/>
    </row>
    <row r="247" spans="1:20" s="44" customFormat="1" ht="18" customHeight="1" x14ac:dyDescent="0.25">
      <c r="A247" s="12">
        <v>3</v>
      </c>
      <c r="B247" s="14" t="s">
        <v>99</v>
      </c>
      <c r="C247" s="1">
        <f t="shared" si="108"/>
        <v>3591</v>
      </c>
      <c r="D247" s="1">
        <v>2832</v>
      </c>
      <c r="E247" s="1">
        <v>181</v>
      </c>
      <c r="F247" s="1">
        <v>578</v>
      </c>
      <c r="G247" s="1">
        <v>987</v>
      </c>
      <c r="H247" s="1">
        <v>1323</v>
      </c>
      <c r="I247" s="1">
        <v>63</v>
      </c>
      <c r="J247" s="2">
        <f t="shared" si="109"/>
        <v>307</v>
      </c>
      <c r="K247" s="1">
        <v>2</v>
      </c>
      <c r="L247" s="1">
        <v>41</v>
      </c>
      <c r="M247" s="1">
        <v>139</v>
      </c>
      <c r="N247" s="1"/>
      <c r="O247" s="1">
        <v>90</v>
      </c>
      <c r="P247" s="1">
        <v>35</v>
      </c>
      <c r="Q247" s="1">
        <v>0</v>
      </c>
      <c r="R247" s="1">
        <v>107</v>
      </c>
      <c r="S247" s="1">
        <v>4</v>
      </c>
      <c r="T247" s="1">
        <v>103</v>
      </c>
    </row>
    <row r="248" spans="1:20" s="43" customFormat="1" ht="18" customHeight="1" x14ac:dyDescent="0.25">
      <c r="A248" s="97" t="s">
        <v>14</v>
      </c>
      <c r="B248" s="98"/>
      <c r="C248" s="1">
        <f>D248+E248+F248</f>
        <v>3827</v>
      </c>
      <c r="D248" s="2">
        <f t="shared" ref="D248:T248" si="110">SUM(D245:D247)</f>
        <v>3053</v>
      </c>
      <c r="E248" s="2">
        <f t="shared" si="110"/>
        <v>181</v>
      </c>
      <c r="F248" s="2">
        <f t="shared" si="110"/>
        <v>593</v>
      </c>
      <c r="G248" s="2">
        <f t="shared" si="110"/>
        <v>992</v>
      </c>
      <c r="H248" s="2">
        <f t="shared" si="110"/>
        <v>1559</v>
      </c>
      <c r="I248" s="2">
        <f t="shared" si="110"/>
        <v>66</v>
      </c>
      <c r="J248" s="2">
        <f t="shared" si="110"/>
        <v>325</v>
      </c>
      <c r="K248" s="2">
        <f t="shared" si="110"/>
        <v>2</v>
      </c>
      <c r="L248" s="2">
        <f t="shared" si="110"/>
        <v>42</v>
      </c>
      <c r="M248" s="2">
        <f t="shared" si="110"/>
        <v>147</v>
      </c>
      <c r="N248" s="2">
        <f t="shared" si="110"/>
        <v>0</v>
      </c>
      <c r="O248" s="2">
        <f t="shared" si="110"/>
        <v>96</v>
      </c>
      <c r="P248" s="2">
        <f t="shared" si="110"/>
        <v>38</v>
      </c>
      <c r="Q248" s="2">
        <f t="shared" si="110"/>
        <v>0</v>
      </c>
      <c r="R248" s="2">
        <f>SUM(R245:R247)</f>
        <v>107</v>
      </c>
      <c r="S248" s="2">
        <f t="shared" si="110"/>
        <v>4</v>
      </c>
      <c r="T248" s="2">
        <f t="shared" si="110"/>
        <v>103</v>
      </c>
    </row>
    <row r="249" spans="1:20" x14ac:dyDescent="0.3">
      <c r="A249" s="88"/>
      <c r="C249" s="89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</row>
    <row r="250" spans="1:20" hidden="1" x14ac:dyDescent="0.3">
      <c r="A250" s="88"/>
      <c r="C250" s="90">
        <f>C9-C90</f>
        <v>204479</v>
      </c>
      <c r="D250" s="88"/>
      <c r="E250" s="88"/>
      <c r="F250" s="88"/>
      <c r="G250" s="88"/>
      <c r="H250" s="91">
        <f>H9-H90</f>
        <v>57035</v>
      </c>
      <c r="I250" s="88"/>
      <c r="J250" s="91">
        <f>J9-J90</f>
        <v>22622</v>
      </c>
      <c r="K250" s="88"/>
      <c r="L250" s="88"/>
      <c r="M250" s="88"/>
      <c r="N250" s="88"/>
      <c r="O250" s="88"/>
      <c r="P250" s="88"/>
      <c r="Q250" s="88"/>
      <c r="R250" s="91">
        <f>R9-R90</f>
        <v>8773</v>
      </c>
      <c r="S250" s="88"/>
      <c r="T250" s="88"/>
    </row>
    <row r="251" spans="1:20" hidden="1" x14ac:dyDescent="0.3">
      <c r="A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88"/>
      <c r="T251" s="88"/>
    </row>
    <row r="252" spans="1:20" ht="21.75" hidden="1" customHeight="1" x14ac:dyDescent="0.3">
      <c r="A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</row>
    <row r="253" spans="1:20" hidden="1" x14ac:dyDescent="0.3">
      <c r="A253" s="92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</row>
    <row r="254" spans="1:20" x14ac:dyDescent="0.3">
      <c r="A254" s="92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</row>
    <row r="255" spans="1:20" x14ac:dyDescent="0.3">
      <c r="A255" s="116"/>
      <c r="B255" s="116"/>
    </row>
  </sheetData>
  <mergeCells count="58">
    <mergeCell ref="A255:B255"/>
    <mergeCell ref="A146:B146"/>
    <mergeCell ref="A188:B188"/>
    <mergeCell ref="B52:I52"/>
    <mergeCell ref="A54:B54"/>
    <mergeCell ref="B55:I55"/>
    <mergeCell ref="B59:I59"/>
    <mergeCell ref="A111:B111"/>
    <mergeCell ref="B68:I68"/>
    <mergeCell ref="B94:I94"/>
    <mergeCell ref="B106:I106"/>
    <mergeCell ref="B112:I112"/>
    <mergeCell ref="B117:I117"/>
    <mergeCell ref="A116:B116"/>
    <mergeCell ref="A129:B129"/>
    <mergeCell ref="A138:B138"/>
    <mergeCell ref="S5:T5"/>
    <mergeCell ref="S6:S7"/>
    <mergeCell ref="T6:T7"/>
    <mergeCell ref="K5:Q5"/>
    <mergeCell ref="A5:A7"/>
    <mergeCell ref="B5:B7"/>
    <mergeCell ref="C5:C7"/>
    <mergeCell ref="D5:I5"/>
    <mergeCell ref="D6:D7"/>
    <mergeCell ref="E6:E7"/>
    <mergeCell ref="F6:F7"/>
    <mergeCell ref="J5:J7"/>
    <mergeCell ref="K6:N6"/>
    <mergeCell ref="O6:P6"/>
    <mergeCell ref="R5:R7"/>
    <mergeCell ref="G6:I6"/>
    <mergeCell ref="A93:B93"/>
    <mergeCell ref="B91:I91"/>
    <mergeCell ref="A77:B77"/>
    <mergeCell ref="B78:I78"/>
    <mergeCell ref="A90:B90"/>
    <mergeCell ref="A234:B234"/>
    <mergeCell ref="A243:B243"/>
    <mergeCell ref="A248:B248"/>
    <mergeCell ref="A178:B178"/>
    <mergeCell ref="A209:B209"/>
    <mergeCell ref="U7:V7"/>
    <mergeCell ref="A216:B216"/>
    <mergeCell ref="A9:B9"/>
    <mergeCell ref="B21:I21"/>
    <mergeCell ref="B32:I32"/>
    <mergeCell ref="B40:I40"/>
    <mergeCell ref="B43:I43"/>
    <mergeCell ref="A28:B28"/>
    <mergeCell ref="A20:B20"/>
    <mergeCell ref="A31:B31"/>
    <mergeCell ref="A67:B67"/>
    <mergeCell ref="A51:B51"/>
    <mergeCell ref="A39:B39"/>
    <mergeCell ref="A105:B105"/>
    <mergeCell ref="A58:B58"/>
    <mergeCell ref="A42:B42"/>
  </mergeCells>
  <pageMargins left="0.39370078740157483" right="0.19685039370078741" top="0.19685039370078741" bottom="0.19685039370078741" header="0.31496062992125984" footer="0.31496062992125984"/>
  <pageSetup paperSize="9" scale="54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Бадьин Василий Николаевич</dc:creator>
  <cp:lastModifiedBy>Рождественский Алексей Владимирович</cp:lastModifiedBy>
  <cp:lastPrinted>2019-04-16T01:43:16Z</cp:lastPrinted>
  <dcterms:created xsi:type="dcterms:W3CDTF">2015-08-03T06:21:57Z</dcterms:created>
  <dcterms:modified xsi:type="dcterms:W3CDTF">2019-04-16T01:46:36Z</dcterms:modified>
</cp:coreProperties>
</file>